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852" windowHeight="8160" tabRatio="427" activeTab="1"/>
  </bookViews>
  <sheets>
    <sheet name="Regnskap" sheetId="1" r:id="rId1"/>
    <sheet name="Regnskapsoversikt" sheetId="3" r:id="rId2"/>
  </sheets>
  <definedNames>
    <definedName name="_xlnm.Print_Area" localSheetId="0">Regnskap!$A$1:$AC$81</definedName>
  </definedNames>
  <calcPr calcId="145621"/>
</workbook>
</file>

<file path=xl/calcChain.xml><?xml version="1.0" encoding="utf-8"?>
<calcChain xmlns="http://schemas.openxmlformats.org/spreadsheetml/2006/main">
  <c r="C28" i="3" l="1"/>
  <c r="B29" i="3" l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" i="1"/>
  <c r="F78" i="1" l="1"/>
  <c r="G78" i="1" l="1"/>
  <c r="A23" i="3"/>
  <c r="A22" i="3"/>
  <c r="A19" i="3"/>
  <c r="A18" i="3"/>
  <c r="A17" i="3"/>
  <c r="A16" i="3"/>
  <c r="A15" i="3"/>
  <c r="A14" i="3"/>
  <c r="A10" i="3"/>
  <c r="A9" i="3"/>
  <c r="A8" i="3"/>
  <c r="A7" i="3"/>
  <c r="A6" i="3"/>
  <c r="B1" i="3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P80" i="1" s="1"/>
  <c r="R77" i="1"/>
  <c r="S77" i="1"/>
  <c r="T77" i="1"/>
  <c r="U77" i="1"/>
  <c r="V77" i="1"/>
  <c r="W77" i="1"/>
  <c r="X77" i="1"/>
  <c r="Y77" i="1"/>
  <c r="Z77" i="1"/>
  <c r="AA77" i="1"/>
  <c r="AB77" i="1"/>
  <c r="AC77" i="1"/>
  <c r="D77" i="1"/>
  <c r="N1" i="1"/>
  <c r="V2" i="1"/>
  <c r="AD78" i="1"/>
  <c r="G79" i="1" l="1"/>
  <c r="D28" i="3" s="1"/>
  <c r="B10" i="3"/>
  <c r="V80" i="1"/>
  <c r="F80" i="1"/>
  <c r="D80" i="1"/>
  <c r="N80" i="1"/>
  <c r="L80" i="1"/>
  <c r="J80" i="1"/>
  <c r="H80" i="1"/>
  <c r="Z80" i="1"/>
  <c r="X80" i="1"/>
  <c r="T80" i="1"/>
  <c r="AB80" i="1"/>
  <c r="R80" i="1"/>
  <c r="AD77" i="1"/>
  <c r="B14" i="3" l="1"/>
  <c r="B15" i="3"/>
  <c r="B18" i="3"/>
  <c r="B7" i="3"/>
  <c r="B9" i="3"/>
  <c r="B19" i="3"/>
  <c r="B17" i="3"/>
  <c r="B6" i="3"/>
  <c r="B8" i="3"/>
  <c r="B16" i="3"/>
  <c r="G80" i="1"/>
  <c r="E80" i="1"/>
  <c r="B27" i="3"/>
  <c r="D27" i="3" s="1"/>
  <c r="AD79" i="1"/>
  <c r="B11" i="3" l="1"/>
  <c r="B22" i="3" s="1"/>
  <c r="B20" i="3"/>
  <c r="B23" i="3" s="1"/>
  <c r="AD80" i="1"/>
  <c r="B24" i="3" l="1"/>
  <c r="C29" i="3" s="1"/>
  <c r="D29" i="3" s="1"/>
</calcChain>
</file>

<file path=xl/sharedStrings.xml><?xml version="1.0" encoding="utf-8"?>
<sst xmlns="http://schemas.openxmlformats.org/spreadsheetml/2006/main" count="140" uniqueCount="86">
  <si>
    <t>Kasse</t>
  </si>
  <si>
    <t>Kontingent</t>
  </si>
  <si>
    <t>Diverse</t>
  </si>
  <si>
    <t>D</t>
  </si>
  <si>
    <t>K</t>
  </si>
  <si>
    <t>Balanse</t>
  </si>
  <si>
    <t>Inntekter</t>
  </si>
  <si>
    <t>Loddsalg</t>
  </si>
  <si>
    <t>Utgifter</t>
  </si>
  <si>
    <t>Forsvarets Seniorforening, Halden/Sarpsborg</t>
  </si>
  <si>
    <t>Regnskap</t>
  </si>
  <si>
    <t>Betalingsmidler</t>
  </si>
  <si>
    <t>Dato</t>
  </si>
  <si>
    <t>Bilagstekst</t>
  </si>
  <si>
    <t>Nr</t>
  </si>
  <si>
    <t>Bank</t>
  </si>
  <si>
    <t>Gaver</t>
  </si>
  <si>
    <t>Renter</t>
  </si>
  <si>
    <t>Sekretær/kontor</t>
  </si>
  <si>
    <t>Møteutgifter</t>
  </si>
  <si>
    <t>Blomster</t>
  </si>
  <si>
    <t>Arrangement</t>
  </si>
  <si>
    <t>Beholdning ved årets start</t>
  </si>
  <si>
    <t>SUM</t>
  </si>
  <si>
    <t>REGNSKAP</t>
  </si>
  <si>
    <t>for</t>
  </si>
  <si>
    <t>Forsvarets seniorforbund Avdeling Halden/Sarpsborg</t>
  </si>
  <si>
    <t>INNTEKTER:</t>
  </si>
  <si>
    <t>Sum inntekter</t>
  </si>
  <si>
    <t>UTGIFTER:</t>
  </si>
  <si>
    <t>Tilskudd</t>
  </si>
  <si>
    <t>Sum utgifter</t>
  </si>
  <si>
    <t xml:space="preserve">BEHOLDNING </t>
  </si>
  <si>
    <t>Kontanter</t>
  </si>
  <si>
    <t>Erling Aabakken</t>
  </si>
  <si>
    <t>Kasserer</t>
  </si>
  <si>
    <t>Sum</t>
  </si>
  <si>
    <t>Overskudd/underskudd</t>
  </si>
  <si>
    <t>Halden 31.12.2017</t>
  </si>
  <si>
    <t>Resultat 2017</t>
  </si>
  <si>
    <t>Beholdning 1 jan 2017</t>
  </si>
  <si>
    <t>Balanse pr 31 des 2017</t>
  </si>
  <si>
    <t>Norsk Tipping</t>
  </si>
  <si>
    <t>Blomster til jubilanter</t>
  </si>
  <si>
    <t xml:space="preserve">Overskudd loddsalg </t>
  </si>
  <si>
    <t>Bevertning medlemsmøte</t>
  </si>
  <si>
    <t xml:space="preserve"> 09.02.17</t>
  </si>
  <si>
    <t>Servering på årsmøtet</t>
  </si>
  <si>
    <t>Blomster til avtroppende leder</t>
  </si>
  <si>
    <t>Gave fra Sparebanken</t>
  </si>
  <si>
    <t>Honorar til kåsør R Ahlsen</t>
  </si>
  <si>
    <t xml:space="preserve">Utgifter til vinsmaking </t>
  </si>
  <si>
    <t>Engangsutstyr til servering</t>
  </si>
  <si>
    <t>Tilbakebetaling til kasserer</t>
  </si>
  <si>
    <t>Medlemskontingenter</t>
  </si>
  <si>
    <t>Gave fra Berg Sparebank</t>
  </si>
  <si>
    <t>R.M.Andesens kontingent</t>
  </si>
  <si>
    <t>Gave til fordragsholder i mai.</t>
  </si>
  <si>
    <t>Kontingent til forbundet</t>
  </si>
  <si>
    <t>Utgifter til sommeravslutningen</t>
  </si>
  <si>
    <t>Leie av Tista</t>
  </si>
  <si>
    <t>Reker til sommeravslutningen</t>
  </si>
  <si>
    <t>Egenbetaling på sommeravslutningen</t>
  </si>
  <si>
    <t>Sekretærutgifter</t>
  </si>
  <si>
    <t>Frimerker</t>
  </si>
  <si>
    <t>Bankinnskudd</t>
  </si>
  <si>
    <t>Medlemskontingenter juli</t>
  </si>
  <si>
    <t>Medlemskontingenter aug</t>
  </si>
  <si>
    <t>Medlemskontingent</t>
  </si>
  <si>
    <t>Blomster til jubilantr</t>
  </si>
  <si>
    <t>Gave til kåsør på møte</t>
  </si>
  <si>
    <t>Gave og blomster til jubilanter</t>
  </si>
  <si>
    <t>Gave til fordragsholder i nov.</t>
  </si>
  <si>
    <t>Gave til jubilant H.Rannestad</t>
  </si>
  <si>
    <t>Juleavslutningen 2017</t>
  </si>
  <si>
    <t>Overskudd loddsalg desembermøte</t>
  </si>
  <si>
    <t>Tilbakebetaling av medlemskontingent</t>
  </si>
  <si>
    <t>Egenbetaling på juleavslutningen</t>
  </si>
  <si>
    <t xml:space="preserve">Renter </t>
  </si>
  <si>
    <t>31,12,17</t>
  </si>
  <si>
    <t>Omkostninger</t>
  </si>
  <si>
    <t>Momspenger fra FP</t>
  </si>
  <si>
    <t>Betaling til sekretær</t>
  </si>
  <si>
    <t>Leie av møtelokaler i 2017</t>
  </si>
  <si>
    <t>Arvid Gladsø</t>
  </si>
  <si>
    <t>Revisor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</si>
</sst>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dd/mm/yy;@"/>
    <numFmt numFmtId="165" formatCode="dd/mm/yyyy;@"/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0" borderId="0" xfId="0" applyFont="1" applyBorder="1" applyAlignment="1"/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15" fontId="0" fillId="0" borderId="6" xfId="0" applyNumberFormat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1" xfId="0" applyNumberFormat="1" applyFont="1" applyBorder="1"/>
    <xf numFmtId="4" fontId="0" fillId="2" borderId="22" xfId="0" applyNumberFormat="1" applyFont="1" applyFill="1" applyBorder="1"/>
    <xf numFmtId="4" fontId="0" fillId="2" borderId="23" xfId="0" applyNumberFormat="1" applyFont="1" applyFill="1" applyBorder="1"/>
    <xf numFmtId="4" fontId="0" fillId="0" borderId="24" xfId="0" applyNumberFormat="1" applyBorder="1"/>
    <xf numFmtId="4" fontId="0" fillId="0" borderId="25" xfId="0" applyNumberFormat="1" applyBorder="1"/>
    <xf numFmtId="4" fontId="0" fillId="2" borderId="26" xfId="0" applyNumberFormat="1" applyFill="1" applyBorder="1"/>
    <xf numFmtId="4" fontId="0" fillId="2" borderId="27" xfId="0" applyNumberFormat="1" applyFill="1" applyBorder="1"/>
    <xf numFmtId="4" fontId="0" fillId="0" borderId="28" xfId="0" applyNumberFormat="1" applyBorder="1"/>
    <xf numFmtId="4" fontId="0" fillId="0" borderId="29" xfId="0" applyNumberFormat="1" applyBorder="1"/>
    <xf numFmtId="4" fontId="0" fillId="2" borderId="13" xfId="0" applyNumberFormat="1" applyFill="1" applyBorder="1"/>
    <xf numFmtId="4" fontId="0" fillId="0" borderId="30" xfId="0" applyNumberFormat="1" applyBorder="1"/>
    <xf numFmtId="4" fontId="0" fillId="2" borderId="15" xfId="0" applyNumberFormat="1" applyFill="1" applyBorder="1"/>
    <xf numFmtId="4" fontId="0" fillId="0" borderId="3" xfId="0" applyNumberFormat="1" applyBorder="1"/>
    <xf numFmtId="4" fontId="0" fillId="0" borderId="31" xfId="0" applyNumberFormat="1" applyBorder="1"/>
    <xf numFmtId="4" fontId="0" fillId="0" borderId="11" xfId="0" applyNumberFormat="1" applyBorder="1"/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" fontId="0" fillId="0" borderId="2" xfId="0" applyNumberFormat="1" applyBorder="1"/>
    <xf numFmtId="4" fontId="0" fillId="2" borderId="12" xfId="0" applyNumberFormat="1" applyFill="1" applyBorder="1"/>
    <xf numFmtId="4" fontId="0" fillId="0" borderId="32" xfId="0" applyNumberFormat="1" applyBorder="1"/>
    <xf numFmtId="4" fontId="0" fillId="2" borderId="33" xfId="0" applyNumberFormat="1" applyFill="1" applyBorder="1"/>
    <xf numFmtId="4" fontId="0" fillId="0" borderId="34" xfId="0" applyNumberFormat="1" applyBorder="1"/>
    <xf numFmtId="4" fontId="0" fillId="2" borderId="35" xfId="0" applyNumberFormat="1" applyFill="1" applyBorder="1"/>
    <xf numFmtId="4" fontId="0" fillId="3" borderId="3" xfId="0" applyNumberFormat="1" applyFill="1" applyBorder="1"/>
    <xf numFmtId="4" fontId="0" fillId="0" borderId="17" xfId="0" applyNumberFormat="1" applyBorder="1"/>
    <xf numFmtId="0" fontId="0" fillId="0" borderId="11" xfId="0" applyBorder="1" applyAlignment="1">
      <alignment horizontal="center"/>
    </xf>
    <xf numFmtId="0" fontId="5" fillId="0" borderId="0" xfId="0" applyFont="1"/>
    <xf numFmtId="4" fontId="0" fillId="0" borderId="0" xfId="0" applyNumberFormat="1"/>
    <xf numFmtId="0" fontId="5" fillId="0" borderId="5" xfId="0" applyFont="1" applyBorder="1"/>
    <xf numFmtId="4" fontId="0" fillId="0" borderId="5" xfId="0" applyNumberFormat="1" applyBorder="1"/>
    <xf numFmtId="0" fontId="0" fillId="0" borderId="5" xfId="0" applyBorder="1"/>
    <xf numFmtId="0" fontId="4" fillId="0" borderId="37" xfId="0" applyFont="1" applyBorder="1"/>
    <xf numFmtId="4" fontId="1" fillId="0" borderId="37" xfId="0" applyNumberFormat="1" applyFont="1" applyBorder="1"/>
    <xf numFmtId="0" fontId="4" fillId="0" borderId="38" xfId="0" applyFont="1" applyBorder="1"/>
    <xf numFmtId="4" fontId="1" fillId="0" borderId="38" xfId="0" applyNumberFormat="1" applyFont="1" applyBorder="1"/>
    <xf numFmtId="0" fontId="6" fillId="0" borderId="37" xfId="0" applyFont="1" applyBorder="1"/>
    <xf numFmtId="4" fontId="6" fillId="0" borderId="37" xfId="0" applyNumberFormat="1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" fontId="0" fillId="0" borderId="43" xfId="0" applyNumberFormat="1" applyFont="1" applyBorder="1"/>
    <xf numFmtId="4" fontId="0" fillId="2" borderId="44" xfId="0" applyNumberFormat="1" applyFont="1" applyFill="1" applyBorder="1"/>
    <xf numFmtId="4" fontId="0" fillId="2" borderId="45" xfId="0" applyNumberFormat="1" applyFont="1" applyFill="1" applyBorder="1"/>
    <xf numFmtId="14" fontId="0" fillId="0" borderId="18" xfId="0" applyNumberFormat="1" applyBorder="1" applyAlignment="1">
      <alignment horizontal="center"/>
    </xf>
    <xf numFmtId="4" fontId="0" fillId="0" borderId="19" xfId="0" applyNumberFormat="1" applyBorder="1"/>
    <xf numFmtId="4" fontId="0" fillId="0" borderId="27" xfId="0" applyNumberFormat="1" applyBorder="1"/>
    <xf numFmtId="15" fontId="0" fillId="0" borderId="3" xfId="0" applyNumberFormat="1" applyBorder="1" applyAlignment="1">
      <alignment horizontal="left"/>
    </xf>
    <xf numFmtId="4" fontId="0" fillId="0" borderId="46" xfId="0" applyNumberFormat="1" applyBorder="1"/>
    <xf numFmtId="4" fontId="0" fillId="0" borderId="49" xfId="0" applyNumberFormat="1" applyBorder="1"/>
    <xf numFmtId="0" fontId="2" fillId="0" borderId="43" xfId="0" applyFont="1" applyBorder="1"/>
    <xf numFmtId="165" fontId="2" fillId="0" borderId="50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0" fillId="0" borderId="9" xfId="0" applyNumberFormat="1" applyBorder="1"/>
    <xf numFmtId="4" fontId="6" fillId="0" borderId="53" xfId="0" applyNumberFormat="1" applyFont="1" applyBorder="1"/>
    <xf numFmtId="43" fontId="0" fillId="0" borderId="51" xfId="1" applyFont="1" applyBorder="1"/>
    <xf numFmtId="43" fontId="0" fillId="0" borderId="15" xfId="1" applyFont="1" applyBorder="1"/>
    <xf numFmtId="43" fontId="6" fillId="0" borderId="52" xfId="1" applyFont="1" applyBorder="1"/>
    <xf numFmtId="166" fontId="0" fillId="0" borderId="48" xfId="0" applyNumberFormat="1" applyBorder="1" applyAlignment="1">
      <alignment horizontal="left"/>
    </xf>
    <xf numFmtId="166" fontId="6" fillId="0" borderId="47" xfId="0" applyNumberFormat="1" applyFont="1" applyBorder="1" applyAlignment="1">
      <alignment horizontal="left"/>
    </xf>
    <xf numFmtId="0" fontId="0" fillId="0" borderId="17" xfId="0" applyBorder="1"/>
    <xf numFmtId="0" fontId="0" fillId="0" borderId="9" xfId="0" applyBorder="1" applyAlignment="1">
      <alignment horizontal="center"/>
    </xf>
    <xf numFmtId="4" fontId="0" fillId="0" borderId="48" xfId="0" applyNumberFormat="1" applyBorder="1"/>
    <xf numFmtId="4" fontId="0" fillId="0" borderId="54" xfId="0" applyNumberFormat="1" applyBorder="1"/>
    <xf numFmtId="4" fontId="0" fillId="0" borderId="55" xfId="0" applyNumberFormat="1" applyBorder="1"/>
    <xf numFmtId="4" fontId="0" fillId="0" borderId="18" xfId="0" applyNumberFormat="1" applyBorder="1"/>
    <xf numFmtId="4" fontId="0" fillId="0" borderId="10" xfId="0" applyNumberFormat="1" applyBorder="1"/>
    <xf numFmtId="4" fontId="0" fillId="0" borderId="16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60" zoomScaleNormal="60" workbookViewId="0">
      <pane ySplit="1512" topLeftCell="A39" activePane="bottomLeft"/>
      <selection activeCell="C3" sqref="C1:C1048576"/>
      <selection pane="bottomLeft" activeCell="F78" sqref="F78"/>
    </sheetView>
  </sheetViews>
  <sheetFormatPr baseColWidth="10" defaultRowHeight="14.4" x14ac:dyDescent="0.3"/>
  <cols>
    <col min="1" max="1" width="9.109375" style="1" bestFit="1" customWidth="1"/>
    <col min="2" max="2" width="38.33203125" bestFit="1" customWidth="1"/>
    <col min="3" max="3" width="6.33203125" style="1" customWidth="1"/>
    <col min="4" max="5" width="10.44140625" bestFit="1" customWidth="1"/>
    <col min="6" max="7" width="11.5546875" bestFit="1" customWidth="1"/>
    <col min="8" max="8" width="8" bestFit="1" customWidth="1"/>
    <col min="9" max="9" width="10.44140625" bestFit="1" customWidth="1"/>
    <col min="10" max="10" width="5.33203125" customWidth="1"/>
    <col min="11" max="11" width="9.88671875" bestFit="1" customWidth="1"/>
    <col min="12" max="12" width="5.5546875" bestFit="1" customWidth="1"/>
    <col min="13" max="13" width="9.109375" bestFit="1" customWidth="1"/>
    <col min="14" max="14" width="5.5546875" bestFit="1" customWidth="1"/>
    <col min="15" max="15" width="9.88671875" customWidth="1"/>
    <col min="16" max="16" width="5.6640625" customWidth="1"/>
    <col min="17" max="17" width="6.88671875" bestFit="1" customWidth="1"/>
    <col min="18" max="18" width="10.44140625" bestFit="1" customWidth="1"/>
    <col min="19" max="19" width="5.5546875" bestFit="1" customWidth="1"/>
    <col min="20" max="20" width="9.6640625" bestFit="1" customWidth="1"/>
    <col min="21" max="21" width="8.6640625" bestFit="1" customWidth="1"/>
    <col min="22" max="22" width="9.6640625" bestFit="1" customWidth="1"/>
    <col min="23" max="23" width="6.6640625" customWidth="1"/>
    <col min="24" max="24" width="9.6640625" bestFit="1" customWidth="1"/>
    <col min="25" max="25" width="5.5546875" bestFit="1" customWidth="1"/>
    <col min="26" max="26" width="10.44140625" bestFit="1" customWidth="1"/>
    <col min="27" max="28" width="9.6640625" bestFit="1" customWidth="1"/>
    <col min="29" max="29" width="5.5546875" customWidth="1"/>
    <col min="30" max="30" width="11.109375" bestFit="1" customWidth="1"/>
  </cols>
  <sheetData>
    <row r="1" spans="1:30" ht="24" thickBot="1" x14ac:dyDescent="0.5">
      <c r="A1" s="101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101" t="str">
        <f>A1</f>
        <v>Forsvarets Seniorforening, Halden/Sarpsborg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30" ht="27" thickBot="1" x14ac:dyDescent="0.45">
      <c r="A2" s="104" t="s">
        <v>10</v>
      </c>
      <c r="B2" s="105"/>
      <c r="C2" s="105"/>
      <c r="D2" s="105"/>
      <c r="E2" s="105"/>
      <c r="F2" s="105"/>
      <c r="G2" s="111"/>
      <c r="H2" s="112">
        <v>2017</v>
      </c>
      <c r="I2" s="106"/>
      <c r="J2" s="106"/>
      <c r="K2" s="106"/>
      <c r="L2" s="106"/>
      <c r="M2" s="107"/>
      <c r="N2" s="104" t="s">
        <v>10</v>
      </c>
      <c r="O2" s="105"/>
      <c r="P2" s="105"/>
      <c r="Q2" s="105"/>
      <c r="R2" s="105"/>
      <c r="S2" s="105"/>
      <c r="T2" s="105"/>
      <c r="U2" s="105"/>
      <c r="V2" s="106">
        <f>H2</f>
        <v>2017</v>
      </c>
      <c r="W2" s="106"/>
      <c r="X2" s="106"/>
      <c r="Y2" s="106"/>
      <c r="Z2" s="106"/>
      <c r="AA2" s="106"/>
      <c r="AB2" s="106"/>
      <c r="AC2" s="107"/>
      <c r="AD2" s="8"/>
    </row>
    <row r="3" spans="1:30" ht="27" thickBot="1" x14ac:dyDescent="0.45">
      <c r="C3" s="9"/>
      <c r="D3" s="108" t="s">
        <v>11</v>
      </c>
      <c r="E3" s="109"/>
      <c r="F3" s="109"/>
      <c r="G3" s="110"/>
      <c r="H3" s="113" t="s">
        <v>6</v>
      </c>
      <c r="I3" s="114"/>
      <c r="J3" s="114"/>
      <c r="K3" s="114"/>
      <c r="L3" s="114"/>
      <c r="M3" s="114"/>
      <c r="N3" s="113" t="s">
        <v>6</v>
      </c>
      <c r="O3" s="114"/>
      <c r="P3" s="114"/>
      <c r="Q3" s="115"/>
      <c r="R3" s="113" t="s">
        <v>8</v>
      </c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5"/>
      <c r="AD3" s="8"/>
    </row>
    <row r="4" spans="1:30" ht="15" thickBot="1" x14ac:dyDescent="0.35">
      <c r="D4" s="96" t="s">
        <v>0</v>
      </c>
      <c r="E4" s="98"/>
      <c r="F4" s="96" t="s">
        <v>15</v>
      </c>
      <c r="G4" s="97"/>
      <c r="H4" s="96" t="s">
        <v>1</v>
      </c>
      <c r="I4" s="97"/>
      <c r="J4" s="96" t="s">
        <v>7</v>
      </c>
      <c r="K4" s="97"/>
      <c r="L4" s="96" t="s">
        <v>16</v>
      </c>
      <c r="M4" s="98"/>
      <c r="N4" s="96" t="s">
        <v>30</v>
      </c>
      <c r="O4" s="97"/>
      <c r="P4" s="96" t="s">
        <v>17</v>
      </c>
      <c r="Q4" s="97"/>
      <c r="R4" s="96" t="s">
        <v>1</v>
      </c>
      <c r="S4" s="97"/>
      <c r="T4" s="96" t="s">
        <v>19</v>
      </c>
      <c r="U4" s="97"/>
      <c r="V4" s="99" t="s">
        <v>18</v>
      </c>
      <c r="W4" s="100"/>
      <c r="X4" s="96" t="s">
        <v>20</v>
      </c>
      <c r="Y4" s="97"/>
      <c r="Z4" s="96" t="s">
        <v>21</v>
      </c>
      <c r="AA4" s="98"/>
      <c r="AB4" s="96" t="s">
        <v>2</v>
      </c>
      <c r="AC4" s="97"/>
    </row>
    <row r="5" spans="1:30" ht="15.75" thickBot="1" x14ac:dyDescent="0.3">
      <c r="A5" s="22" t="s">
        <v>12</v>
      </c>
      <c r="B5" s="7" t="s">
        <v>13</v>
      </c>
      <c r="C5" s="53" t="s">
        <v>14</v>
      </c>
      <c r="D5" s="2" t="s">
        <v>3</v>
      </c>
      <c r="E5" s="18" t="s">
        <v>4</v>
      </c>
      <c r="F5" s="6" t="s">
        <v>3</v>
      </c>
      <c r="G5" s="19" t="s">
        <v>4</v>
      </c>
      <c r="H5" s="3" t="s">
        <v>3</v>
      </c>
      <c r="I5" s="20" t="s">
        <v>4</v>
      </c>
      <c r="J5" s="6" t="s">
        <v>3</v>
      </c>
      <c r="K5" s="19" t="s">
        <v>4</v>
      </c>
      <c r="L5" s="6" t="s">
        <v>3</v>
      </c>
      <c r="M5" s="21" t="s">
        <v>4</v>
      </c>
      <c r="N5" s="6" t="s">
        <v>3</v>
      </c>
      <c r="O5" s="19" t="s">
        <v>4</v>
      </c>
      <c r="P5" s="6" t="s">
        <v>3</v>
      </c>
      <c r="Q5" s="19" t="s">
        <v>4</v>
      </c>
      <c r="R5" s="6" t="s">
        <v>3</v>
      </c>
      <c r="S5" s="19" t="s">
        <v>4</v>
      </c>
      <c r="T5" s="6" t="s">
        <v>3</v>
      </c>
      <c r="U5" s="19" t="s">
        <v>4</v>
      </c>
      <c r="V5" s="6" t="s">
        <v>3</v>
      </c>
      <c r="W5" s="19" t="s">
        <v>4</v>
      </c>
      <c r="X5" s="6" t="s">
        <v>3</v>
      </c>
      <c r="Y5" s="19" t="s">
        <v>4</v>
      </c>
      <c r="Z5" s="6" t="s">
        <v>3</v>
      </c>
      <c r="AA5" s="21" t="s">
        <v>4</v>
      </c>
      <c r="AB5" s="6" t="s">
        <v>3</v>
      </c>
      <c r="AC5" s="19" t="s">
        <v>4</v>
      </c>
      <c r="AD5" s="17" t="s">
        <v>5</v>
      </c>
    </row>
    <row r="6" spans="1:30" ht="15" thickBot="1" x14ac:dyDescent="0.35">
      <c r="A6" s="23">
        <v>42736</v>
      </c>
      <c r="B6" s="87" t="s">
        <v>22</v>
      </c>
      <c r="C6" s="42">
        <v>1</v>
      </c>
      <c r="D6" s="67"/>
      <c r="E6" s="68"/>
      <c r="F6" s="67">
        <v>98105.07</v>
      </c>
      <c r="G6" s="69"/>
      <c r="H6" s="27"/>
      <c r="I6" s="28"/>
      <c r="J6" s="27"/>
      <c r="K6" s="28"/>
      <c r="L6" s="27"/>
      <c r="M6" s="28"/>
      <c r="N6" s="27"/>
      <c r="O6" s="28"/>
      <c r="P6" s="27"/>
      <c r="Q6" s="28"/>
      <c r="R6" s="27"/>
      <c r="S6" s="28"/>
      <c r="T6" s="27"/>
      <c r="U6" s="28"/>
      <c r="V6" s="27"/>
      <c r="W6" s="28"/>
      <c r="X6" s="27"/>
      <c r="Y6" s="28"/>
      <c r="Z6" s="27"/>
      <c r="AA6" s="28"/>
      <c r="AB6" s="27"/>
      <c r="AC6" s="29"/>
      <c r="AD6" s="30"/>
    </row>
    <row r="7" spans="1:30" ht="13.5" customHeight="1" x14ac:dyDescent="0.25">
      <c r="A7" s="24">
        <v>42738</v>
      </c>
      <c r="B7" s="14" t="s">
        <v>42</v>
      </c>
      <c r="C7" s="43">
        <v>2</v>
      </c>
      <c r="D7" s="31"/>
      <c r="E7" s="32"/>
      <c r="F7" s="31">
        <v>548.5</v>
      </c>
      <c r="G7" s="32"/>
      <c r="H7" s="31"/>
      <c r="I7" s="32"/>
      <c r="J7" s="31"/>
      <c r="K7" s="32"/>
      <c r="L7" s="31"/>
      <c r="M7" s="32">
        <v>548.5</v>
      </c>
      <c r="N7" s="31"/>
      <c r="O7" s="32"/>
      <c r="P7" s="31"/>
      <c r="Q7" s="32"/>
      <c r="R7" s="31"/>
      <c r="S7" s="32"/>
      <c r="T7" s="31"/>
      <c r="U7" s="32"/>
      <c r="V7" s="31"/>
      <c r="W7" s="32"/>
      <c r="X7" s="31"/>
      <c r="Y7" s="32"/>
      <c r="Z7" s="31"/>
      <c r="AA7" s="32"/>
      <c r="AB7" s="31"/>
      <c r="AC7" s="33"/>
      <c r="AD7" s="34">
        <f t="shared" ref="AD7:AD70" si="0">D7+F7+H7+J7+L7+N7+P7+R7+T7+V7+X7+Z7+AB7-E7-G7-I7-K7-M7-O7-Q7-S7-U7-W7-Y7-AA7-AC7</f>
        <v>0</v>
      </c>
    </row>
    <row r="8" spans="1:30" ht="13.5" customHeight="1" x14ac:dyDescent="0.25">
      <c r="A8" s="24">
        <v>42744</v>
      </c>
      <c r="B8" s="14" t="s">
        <v>43</v>
      </c>
      <c r="C8" s="43">
        <v>3</v>
      </c>
      <c r="D8" s="31"/>
      <c r="E8" s="32"/>
      <c r="F8" s="31"/>
      <c r="G8" s="32">
        <v>734</v>
      </c>
      <c r="H8" s="31"/>
      <c r="I8" s="32"/>
      <c r="J8" s="31"/>
      <c r="K8" s="32"/>
      <c r="L8" s="31"/>
      <c r="M8" s="32"/>
      <c r="N8" s="31"/>
      <c r="O8" s="32"/>
      <c r="P8" s="31"/>
      <c r="Q8" s="32"/>
      <c r="R8" s="31"/>
      <c r="S8" s="32"/>
      <c r="T8" s="31"/>
      <c r="U8" s="32"/>
      <c r="V8" s="31"/>
      <c r="W8" s="32"/>
      <c r="X8" s="31">
        <v>734</v>
      </c>
      <c r="Y8" s="32"/>
      <c r="Z8" s="31"/>
      <c r="AA8" s="32"/>
      <c r="AB8" s="31"/>
      <c r="AC8" s="33"/>
      <c r="AD8" s="34">
        <f t="shared" si="0"/>
        <v>0</v>
      </c>
    </row>
    <row r="9" spans="1:30" ht="13.5" customHeight="1" x14ac:dyDescent="0.25">
      <c r="A9" s="24">
        <v>42747</v>
      </c>
      <c r="B9" s="14" t="s">
        <v>44</v>
      </c>
      <c r="C9" s="43">
        <v>4</v>
      </c>
      <c r="D9" s="31">
        <v>796</v>
      </c>
      <c r="E9" s="32"/>
      <c r="F9" s="31"/>
      <c r="G9" s="32"/>
      <c r="H9" s="31"/>
      <c r="I9" s="32"/>
      <c r="J9" s="31"/>
      <c r="K9" s="32">
        <v>796</v>
      </c>
      <c r="L9" s="31"/>
      <c r="M9" s="32"/>
      <c r="N9" s="31"/>
      <c r="O9" s="32"/>
      <c r="P9" s="31"/>
      <c r="Q9" s="32"/>
      <c r="R9" s="31"/>
      <c r="S9" s="32"/>
      <c r="T9" s="31"/>
      <c r="U9" s="32"/>
      <c r="V9" s="31"/>
      <c r="W9" s="32"/>
      <c r="X9" s="31"/>
      <c r="Y9" s="32"/>
      <c r="Z9" s="31"/>
      <c r="AA9" s="32"/>
      <c r="AB9" s="31"/>
      <c r="AC9" s="33"/>
      <c r="AD9" s="34">
        <f t="shared" si="0"/>
        <v>0</v>
      </c>
    </row>
    <row r="10" spans="1:30" ht="13.5" customHeight="1" x14ac:dyDescent="0.3">
      <c r="A10" s="24">
        <v>42747</v>
      </c>
      <c r="B10" s="14" t="s">
        <v>45</v>
      </c>
      <c r="C10" s="43">
        <v>5</v>
      </c>
      <c r="D10" s="31"/>
      <c r="E10" s="32">
        <v>300</v>
      </c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>
        <v>300</v>
      </c>
      <c r="U10" s="32"/>
      <c r="V10" s="31"/>
      <c r="W10" s="32"/>
      <c r="X10" s="31"/>
      <c r="Y10" s="32"/>
      <c r="Z10" s="31"/>
      <c r="AA10" s="32"/>
      <c r="AB10" s="31"/>
      <c r="AC10" s="33"/>
      <c r="AD10" s="34">
        <f t="shared" si="0"/>
        <v>0</v>
      </c>
    </row>
    <row r="11" spans="1:30" ht="13.5" customHeight="1" x14ac:dyDescent="0.25">
      <c r="A11" s="24">
        <v>42775</v>
      </c>
      <c r="B11" s="14" t="s">
        <v>44</v>
      </c>
      <c r="C11" s="43">
        <v>6</v>
      </c>
      <c r="D11" s="31">
        <v>1100</v>
      </c>
      <c r="E11" s="32"/>
      <c r="F11" s="31"/>
      <c r="G11" s="32"/>
      <c r="H11" s="31"/>
      <c r="I11" s="32"/>
      <c r="J11" s="31"/>
      <c r="K11" s="32">
        <v>1100</v>
      </c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31"/>
      <c r="W11" s="32"/>
      <c r="X11" s="31"/>
      <c r="Y11" s="32"/>
      <c r="Z11" s="31"/>
      <c r="AA11" s="32"/>
      <c r="AB11" s="31"/>
      <c r="AC11" s="33"/>
      <c r="AD11" s="34">
        <f t="shared" si="0"/>
        <v>0</v>
      </c>
    </row>
    <row r="12" spans="1:30" ht="13.5" customHeight="1" x14ac:dyDescent="0.3">
      <c r="A12" s="24">
        <v>42775</v>
      </c>
      <c r="B12" s="14" t="s">
        <v>45</v>
      </c>
      <c r="C12" s="43">
        <v>7</v>
      </c>
      <c r="D12" s="31"/>
      <c r="E12" s="32">
        <v>300</v>
      </c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>
        <v>300</v>
      </c>
      <c r="U12" s="32"/>
      <c r="V12" s="31"/>
      <c r="W12" s="32"/>
      <c r="X12" s="31"/>
      <c r="Y12" s="32"/>
      <c r="Z12" s="31"/>
      <c r="AA12" s="32"/>
      <c r="AB12" s="31"/>
      <c r="AC12" s="33"/>
      <c r="AD12" s="34">
        <f t="shared" si="0"/>
        <v>0</v>
      </c>
    </row>
    <row r="13" spans="1:30" ht="13.5" customHeight="1" x14ac:dyDescent="0.3">
      <c r="A13" s="24" t="s">
        <v>46</v>
      </c>
      <c r="B13" s="14" t="s">
        <v>47</v>
      </c>
      <c r="C13" s="43">
        <v>8</v>
      </c>
      <c r="D13" s="31"/>
      <c r="E13" s="32"/>
      <c r="F13" s="31"/>
      <c r="G13" s="32">
        <v>1304.78</v>
      </c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>
        <v>1304.78</v>
      </c>
      <c r="U13" s="32"/>
      <c r="V13" s="31"/>
      <c r="W13" s="32"/>
      <c r="X13" s="31"/>
      <c r="Y13" s="32"/>
      <c r="Z13" s="31"/>
      <c r="AA13" s="32"/>
      <c r="AB13" s="31"/>
      <c r="AC13" s="33"/>
      <c r="AD13" s="34">
        <f t="shared" si="0"/>
        <v>0</v>
      </c>
    </row>
    <row r="14" spans="1:30" ht="13.5" customHeight="1" x14ac:dyDescent="0.25">
      <c r="A14" s="24">
        <v>42782</v>
      </c>
      <c r="B14" s="14" t="s">
        <v>43</v>
      </c>
      <c r="C14" s="43">
        <v>9</v>
      </c>
      <c r="D14" s="31"/>
      <c r="E14" s="32"/>
      <c r="F14" s="31"/>
      <c r="G14" s="32">
        <v>270</v>
      </c>
      <c r="H14" s="31"/>
      <c r="I14" s="32"/>
      <c r="J14" s="31"/>
      <c r="K14" s="32"/>
      <c r="L14" s="31"/>
      <c r="M14" s="32"/>
      <c r="N14" s="31"/>
      <c r="O14" s="32"/>
      <c r="P14" s="31"/>
      <c r="Q14" s="32"/>
      <c r="R14" s="31"/>
      <c r="S14" s="32"/>
      <c r="T14" s="31"/>
      <c r="U14" s="32"/>
      <c r="V14" s="31"/>
      <c r="W14" s="32"/>
      <c r="X14" s="31">
        <v>270</v>
      </c>
      <c r="Y14" s="32"/>
      <c r="Z14" s="31"/>
      <c r="AA14" s="32"/>
      <c r="AB14" s="31"/>
      <c r="AC14" s="33"/>
      <c r="AD14" s="34">
        <f t="shared" si="0"/>
        <v>0</v>
      </c>
    </row>
    <row r="15" spans="1:30" ht="13.5" customHeight="1" x14ac:dyDescent="0.25">
      <c r="A15" s="24">
        <v>42782</v>
      </c>
      <c r="B15" s="14" t="s">
        <v>48</v>
      </c>
      <c r="C15" s="43">
        <v>10</v>
      </c>
      <c r="D15" s="31"/>
      <c r="E15" s="32"/>
      <c r="F15" s="31"/>
      <c r="G15" s="32">
        <v>250</v>
      </c>
      <c r="H15" s="31"/>
      <c r="I15" s="32"/>
      <c r="J15" s="31"/>
      <c r="K15" s="32"/>
      <c r="L15" s="31"/>
      <c r="M15" s="32"/>
      <c r="N15" s="31"/>
      <c r="O15" s="32"/>
      <c r="P15" s="31"/>
      <c r="Q15" s="32"/>
      <c r="R15" s="31"/>
      <c r="S15" s="32"/>
      <c r="T15" s="31"/>
      <c r="U15" s="32"/>
      <c r="V15" s="31"/>
      <c r="W15" s="32"/>
      <c r="X15" s="31">
        <v>250</v>
      </c>
      <c r="Y15" s="32"/>
      <c r="Z15" s="31"/>
      <c r="AA15" s="32"/>
      <c r="AB15" s="31"/>
      <c r="AC15" s="33"/>
      <c r="AD15" s="34">
        <f t="shared" si="0"/>
        <v>0</v>
      </c>
    </row>
    <row r="16" spans="1:30" ht="13.5" customHeight="1" x14ac:dyDescent="0.25">
      <c r="A16" s="24">
        <v>42783</v>
      </c>
      <c r="B16" s="14" t="s">
        <v>49</v>
      </c>
      <c r="C16" s="43">
        <v>11</v>
      </c>
      <c r="D16" s="31"/>
      <c r="E16" s="32"/>
      <c r="F16" s="31">
        <v>1500</v>
      </c>
      <c r="G16" s="32"/>
      <c r="H16" s="31"/>
      <c r="I16" s="32"/>
      <c r="J16" s="31"/>
      <c r="K16" s="32"/>
      <c r="L16" s="31"/>
      <c r="M16" s="32">
        <v>1500</v>
      </c>
      <c r="N16" s="31"/>
      <c r="O16" s="32"/>
      <c r="P16" s="31"/>
      <c r="Q16" s="32"/>
      <c r="R16" s="31"/>
      <c r="S16" s="32"/>
      <c r="T16" s="31"/>
      <c r="U16" s="32"/>
      <c r="V16" s="31"/>
      <c r="W16" s="32"/>
      <c r="X16" s="31"/>
      <c r="Y16" s="32"/>
      <c r="Z16" s="31"/>
      <c r="AA16" s="32"/>
      <c r="AB16" s="31"/>
      <c r="AC16" s="33"/>
      <c r="AD16" s="34">
        <f t="shared" si="0"/>
        <v>0</v>
      </c>
    </row>
    <row r="17" spans="1:30" ht="13.5" customHeight="1" x14ac:dyDescent="0.25">
      <c r="A17" s="24">
        <v>42789</v>
      </c>
      <c r="B17" s="14" t="s">
        <v>43</v>
      </c>
      <c r="C17" s="43">
        <v>12</v>
      </c>
      <c r="D17" s="31"/>
      <c r="E17" s="32"/>
      <c r="F17" s="31"/>
      <c r="G17" s="32">
        <v>263</v>
      </c>
      <c r="H17" s="31"/>
      <c r="I17" s="32"/>
      <c r="J17" s="31"/>
      <c r="K17" s="32"/>
      <c r="L17" s="31"/>
      <c r="M17" s="32"/>
      <c r="N17" s="31"/>
      <c r="O17" s="32"/>
      <c r="P17" s="31"/>
      <c r="Q17" s="32"/>
      <c r="R17" s="31"/>
      <c r="S17" s="32"/>
      <c r="T17" s="31"/>
      <c r="U17" s="32"/>
      <c r="V17" s="31"/>
      <c r="W17" s="32"/>
      <c r="X17" s="31">
        <v>263</v>
      </c>
      <c r="Y17" s="32"/>
      <c r="Z17" s="31"/>
      <c r="AA17" s="32"/>
      <c r="AB17" s="31"/>
      <c r="AC17" s="33"/>
      <c r="AD17" s="34">
        <f t="shared" si="0"/>
        <v>0</v>
      </c>
    </row>
    <row r="18" spans="1:30" ht="13.5" customHeight="1" x14ac:dyDescent="0.3">
      <c r="A18" s="24">
        <v>42803</v>
      </c>
      <c r="B18" s="14" t="s">
        <v>50</v>
      </c>
      <c r="C18" s="43">
        <v>13</v>
      </c>
      <c r="D18" s="31"/>
      <c r="E18" s="32">
        <v>1000</v>
      </c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31"/>
      <c r="Q18" s="32"/>
      <c r="R18" s="31"/>
      <c r="S18" s="32"/>
      <c r="T18" s="31">
        <v>1000</v>
      </c>
      <c r="U18" s="32"/>
      <c r="V18" s="31"/>
      <c r="W18" s="32"/>
      <c r="X18" s="31"/>
      <c r="Y18" s="32"/>
      <c r="Z18" s="31"/>
      <c r="AA18" s="32"/>
      <c r="AB18" s="31"/>
      <c r="AC18" s="33"/>
      <c r="AD18" s="34">
        <f t="shared" si="0"/>
        <v>0</v>
      </c>
    </row>
    <row r="19" spans="1:30" ht="13.5" customHeight="1" x14ac:dyDescent="0.3">
      <c r="A19" s="24">
        <v>42803</v>
      </c>
      <c r="B19" s="14" t="s">
        <v>45</v>
      </c>
      <c r="C19" s="43">
        <v>14</v>
      </c>
      <c r="D19" s="31"/>
      <c r="E19" s="32">
        <v>300</v>
      </c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31"/>
      <c r="Q19" s="32"/>
      <c r="R19" s="31"/>
      <c r="S19" s="32"/>
      <c r="T19" s="31">
        <v>300</v>
      </c>
      <c r="U19" s="32"/>
      <c r="V19" s="31"/>
      <c r="W19" s="32"/>
      <c r="X19" s="31"/>
      <c r="Y19" s="32"/>
      <c r="Z19" s="31"/>
      <c r="AA19" s="32"/>
      <c r="AB19" s="31"/>
      <c r="AC19" s="33"/>
      <c r="AD19" s="34">
        <f t="shared" si="0"/>
        <v>0</v>
      </c>
    </row>
    <row r="20" spans="1:30" ht="13.5" customHeight="1" x14ac:dyDescent="0.25">
      <c r="A20" s="24">
        <v>42803</v>
      </c>
      <c r="B20" s="14" t="s">
        <v>51</v>
      </c>
      <c r="C20" s="43">
        <v>15</v>
      </c>
      <c r="D20" s="31"/>
      <c r="E20" s="32"/>
      <c r="F20" s="31"/>
      <c r="G20" s="32">
        <v>1030.4000000000001</v>
      </c>
      <c r="H20" s="31"/>
      <c r="I20" s="32"/>
      <c r="J20" s="31"/>
      <c r="K20" s="32"/>
      <c r="L20" s="31"/>
      <c r="M20" s="32"/>
      <c r="N20" s="31"/>
      <c r="O20" s="32"/>
      <c r="P20" s="31"/>
      <c r="Q20" s="32"/>
      <c r="R20" s="31"/>
      <c r="S20" s="32"/>
      <c r="T20" s="31">
        <v>1030.4000000000001</v>
      </c>
      <c r="U20" s="32"/>
      <c r="V20" s="31"/>
      <c r="W20" s="32"/>
      <c r="X20" s="31"/>
      <c r="Y20" s="32"/>
      <c r="Z20" s="31"/>
      <c r="AA20" s="32"/>
      <c r="AB20" s="31"/>
      <c r="AC20" s="33"/>
      <c r="AD20" s="34">
        <f t="shared" si="0"/>
        <v>0</v>
      </c>
    </row>
    <row r="21" spans="1:30" ht="13.5" customHeight="1" x14ac:dyDescent="0.25">
      <c r="A21" s="24">
        <v>42817</v>
      </c>
      <c r="B21" s="14" t="s">
        <v>52</v>
      </c>
      <c r="C21" s="43">
        <v>16</v>
      </c>
      <c r="D21" s="31"/>
      <c r="E21" s="32"/>
      <c r="F21" s="31"/>
      <c r="G21" s="32">
        <v>204.79</v>
      </c>
      <c r="H21" s="31"/>
      <c r="I21" s="32"/>
      <c r="J21" s="31"/>
      <c r="K21" s="32"/>
      <c r="L21" s="31"/>
      <c r="M21" s="32"/>
      <c r="N21" s="31"/>
      <c r="O21" s="32"/>
      <c r="P21" s="31"/>
      <c r="Q21" s="32"/>
      <c r="R21" s="31"/>
      <c r="S21" s="32"/>
      <c r="T21" s="31">
        <v>204.79</v>
      </c>
      <c r="U21" s="32"/>
      <c r="V21" s="31"/>
      <c r="W21" s="32"/>
      <c r="X21" s="31"/>
      <c r="Y21" s="32"/>
      <c r="Z21" s="31"/>
      <c r="AA21" s="32"/>
      <c r="AB21" s="31"/>
      <c r="AC21" s="33"/>
      <c r="AD21" s="34">
        <f t="shared" si="0"/>
        <v>0</v>
      </c>
    </row>
    <row r="22" spans="1:30" ht="13.5" customHeight="1" x14ac:dyDescent="0.25">
      <c r="A22" s="24">
        <v>42817</v>
      </c>
      <c r="B22" s="14" t="s">
        <v>44</v>
      </c>
      <c r="C22" s="43">
        <v>17</v>
      </c>
      <c r="D22" s="31">
        <v>700</v>
      </c>
      <c r="E22" s="32"/>
      <c r="F22" s="31"/>
      <c r="G22" s="32"/>
      <c r="H22" s="31"/>
      <c r="I22" s="32"/>
      <c r="J22" s="31"/>
      <c r="K22" s="32">
        <v>700</v>
      </c>
      <c r="L22" s="31"/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2"/>
      <c r="X22" s="31"/>
      <c r="Y22" s="32"/>
      <c r="Z22" s="31"/>
      <c r="AA22" s="32"/>
      <c r="AB22" s="31"/>
      <c r="AC22" s="33"/>
      <c r="AD22" s="34">
        <f t="shared" si="0"/>
        <v>0</v>
      </c>
    </row>
    <row r="23" spans="1:30" ht="13.5" customHeight="1" x14ac:dyDescent="0.25">
      <c r="A23" s="24">
        <v>42825</v>
      </c>
      <c r="B23" s="14" t="s">
        <v>53</v>
      </c>
      <c r="C23" s="43">
        <v>18</v>
      </c>
      <c r="D23" s="31"/>
      <c r="E23" s="32"/>
      <c r="F23" s="31"/>
      <c r="G23" s="32">
        <v>3750</v>
      </c>
      <c r="H23" s="31"/>
      <c r="I23" s="32"/>
      <c r="J23" s="31"/>
      <c r="K23" s="32"/>
      <c r="L23" s="31"/>
      <c r="M23" s="32"/>
      <c r="N23" s="31"/>
      <c r="O23" s="32"/>
      <c r="P23" s="31"/>
      <c r="Q23" s="32"/>
      <c r="R23" s="31"/>
      <c r="S23" s="32"/>
      <c r="T23" s="31"/>
      <c r="U23" s="32"/>
      <c r="V23" s="31"/>
      <c r="W23" s="32"/>
      <c r="X23" s="31"/>
      <c r="Y23" s="32"/>
      <c r="Z23" s="31"/>
      <c r="AA23" s="32"/>
      <c r="AB23" s="31">
        <v>3750</v>
      </c>
      <c r="AC23" s="33"/>
      <c r="AD23" s="34">
        <f t="shared" si="0"/>
        <v>0</v>
      </c>
    </row>
    <row r="24" spans="1:30" ht="13.5" customHeight="1" x14ac:dyDescent="0.3">
      <c r="A24" s="24">
        <v>42831</v>
      </c>
      <c r="B24" s="14" t="s">
        <v>45</v>
      </c>
      <c r="C24" s="43">
        <v>19</v>
      </c>
      <c r="D24" s="31"/>
      <c r="E24" s="32">
        <v>300</v>
      </c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31"/>
      <c r="Q24" s="32"/>
      <c r="R24" s="31"/>
      <c r="S24" s="32"/>
      <c r="T24" s="31">
        <v>300</v>
      </c>
      <c r="U24" s="32"/>
      <c r="V24" s="31"/>
      <c r="W24" s="32"/>
      <c r="X24" s="31"/>
      <c r="Y24" s="32"/>
      <c r="Z24" s="31"/>
      <c r="AA24" s="32"/>
      <c r="AB24" s="31"/>
      <c r="AC24" s="33"/>
      <c r="AD24" s="34">
        <f t="shared" si="0"/>
        <v>0</v>
      </c>
    </row>
    <row r="25" spans="1:30" ht="13.5" customHeight="1" x14ac:dyDescent="0.25">
      <c r="A25" s="24">
        <v>42838</v>
      </c>
      <c r="B25" s="14" t="s">
        <v>44</v>
      </c>
      <c r="C25" s="43">
        <v>20</v>
      </c>
      <c r="D25" s="31">
        <v>310</v>
      </c>
      <c r="E25" s="32"/>
      <c r="F25" s="31"/>
      <c r="G25" s="32"/>
      <c r="H25" s="31"/>
      <c r="I25" s="32"/>
      <c r="J25" s="31"/>
      <c r="K25" s="32">
        <v>310</v>
      </c>
      <c r="L25" s="31"/>
      <c r="M25" s="32"/>
      <c r="N25" s="31"/>
      <c r="O25" s="32"/>
      <c r="P25" s="31"/>
      <c r="Q25" s="32"/>
      <c r="R25" s="31"/>
      <c r="S25" s="32"/>
      <c r="T25" s="31"/>
      <c r="U25" s="32"/>
      <c r="V25" s="31"/>
      <c r="W25" s="32"/>
      <c r="X25" s="31"/>
      <c r="Y25" s="32"/>
      <c r="Z25" s="31"/>
      <c r="AA25" s="32"/>
      <c r="AB25" s="31"/>
      <c r="AC25" s="33"/>
      <c r="AD25" s="34">
        <f t="shared" si="0"/>
        <v>0</v>
      </c>
    </row>
    <row r="26" spans="1:30" ht="13.5" customHeight="1" x14ac:dyDescent="0.25">
      <c r="A26" s="24">
        <v>42825</v>
      </c>
      <c r="B26" s="14" t="s">
        <v>54</v>
      </c>
      <c r="C26" s="43">
        <v>21</v>
      </c>
      <c r="D26" s="31"/>
      <c r="E26" s="32"/>
      <c r="F26" s="31">
        <v>10000</v>
      </c>
      <c r="G26" s="32"/>
      <c r="H26" s="31"/>
      <c r="I26" s="32">
        <v>10000</v>
      </c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31"/>
      <c r="Y26" s="32"/>
      <c r="Z26" s="31"/>
      <c r="AA26" s="32"/>
      <c r="AB26" s="31"/>
      <c r="AC26" s="33"/>
      <c r="AD26" s="34">
        <f t="shared" si="0"/>
        <v>0</v>
      </c>
    </row>
    <row r="27" spans="1:30" ht="13.5" customHeight="1" x14ac:dyDescent="0.25">
      <c r="A27" s="24">
        <v>42825</v>
      </c>
      <c r="B27" s="14" t="s">
        <v>55</v>
      </c>
      <c r="C27" s="43">
        <v>22</v>
      </c>
      <c r="D27" s="31"/>
      <c r="E27" s="32"/>
      <c r="F27" s="31">
        <v>1500</v>
      </c>
      <c r="G27" s="32"/>
      <c r="H27" s="31"/>
      <c r="I27" s="32"/>
      <c r="J27" s="31"/>
      <c r="K27" s="32"/>
      <c r="L27" s="31"/>
      <c r="M27" s="32">
        <v>1500</v>
      </c>
      <c r="N27" s="31"/>
      <c r="O27" s="32"/>
      <c r="P27" s="31"/>
      <c r="Q27" s="32"/>
      <c r="R27" s="31"/>
      <c r="S27" s="32"/>
      <c r="T27" s="31"/>
      <c r="U27" s="32"/>
      <c r="V27" s="31"/>
      <c r="W27" s="32"/>
      <c r="X27" s="31"/>
      <c r="Y27" s="32"/>
      <c r="Z27" s="31"/>
      <c r="AA27" s="32"/>
      <c r="AB27" s="31"/>
      <c r="AC27" s="33"/>
      <c r="AD27" s="34">
        <f t="shared" si="0"/>
        <v>0</v>
      </c>
    </row>
    <row r="28" spans="1:30" ht="13.5" customHeight="1" x14ac:dyDescent="0.25">
      <c r="A28" s="24">
        <v>42855</v>
      </c>
      <c r="B28" s="14" t="s">
        <v>54</v>
      </c>
      <c r="C28" s="43">
        <v>23</v>
      </c>
      <c r="D28" s="31"/>
      <c r="E28" s="32"/>
      <c r="F28" s="31">
        <v>1000</v>
      </c>
      <c r="G28" s="32"/>
      <c r="H28" s="31"/>
      <c r="I28" s="32">
        <v>1000</v>
      </c>
      <c r="J28" s="31"/>
      <c r="K28" s="32"/>
      <c r="L28" s="31"/>
      <c r="M28" s="32"/>
      <c r="N28" s="31"/>
      <c r="O28" s="32"/>
      <c r="P28" s="31"/>
      <c r="Q28" s="32"/>
      <c r="R28" s="31"/>
      <c r="S28" s="32"/>
      <c r="T28" s="31"/>
      <c r="U28" s="32"/>
      <c r="V28" s="31"/>
      <c r="W28" s="32"/>
      <c r="X28" s="31"/>
      <c r="Y28" s="32"/>
      <c r="Z28" s="31"/>
      <c r="AA28" s="32"/>
      <c r="AB28" s="31"/>
      <c r="AC28" s="33"/>
      <c r="AD28" s="34">
        <f t="shared" si="0"/>
        <v>0</v>
      </c>
    </row>
    <row r="29" spans="1:30" ht="13.5" customHeight="1" x14ac:dyDescent="0.25">
      <c r="A29" s="24">
        <v>42866</v>
      </c>
      <c r="B29" s="14" t="s">
        <v>44</v>
      </c>
      <c r="C29" s="43">
        <v>24</v>
      </c>
      <c r="D29" s="31">
        <v>990</v>
      </c>
      <c r="E29" s="32"/>
      <c r="F29" s="31"/>
      <c r="G29" s="32"/>
      <c r="H29" s="31"/>
      <c r="I29" s="32"/>
      <c r="J29" s="31"/>
      <c r="K29" s="32">
        <v>990</v>
      </c>
      <c r="L29" s="31"/>
      <c r="M29" s="32"/>
      <c r="N29" s="31"/>
      <c r="O29" s="32"/>
      <c r="P29" s="31"/>
      <c r="Q29" s="32"/>
      <c r="R29" s="31"/>
      <c r="S29" s="32"/>
      <c r="T29" s="31"/>
      <c r="U29" s="32"/>
      <c r="V29" s="31"/>
      <c r="W29" s="32"/>
      <c r="X29" s="31"/>
      <c r="Y29" s="32"/>
      <c r="Z29" s="31"/>
      <c r="AA29" s="32"/>
      <c r="AB29" s="31"/>
      <c r="AC29" s="33"/>
      <c r="AD29" s="34">
        <f t="shared" si="0"/>
        <v>0</v>
      </c>
    </row>
    <row r="30" spans="1:30" ht="13.5" customHeight="1" x14ac:dyDescent="0.3">
      <c r="A30" s="24">
        <v>42866</v>
      </c>
      <c r="B30" s="14" t="s">
        <v>45</v>
      </c>
      <c r="C30" s="43">
        <v>25</v>
      </c>
      <c r="D30" s="31"/>
      <c r="E30" s="32">
        <v>300</v>
      </c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31">
        <v>300</v>
      </c>
      <c r="U30" s="32"/>
      <c r="V30" s="31"/>
      <c r="W30" s="32"/>
      <c r="X30" s="31"/>
      <c r="Y30" s="32"/>
      <c r="Z30" s="31"/>
      <c r="AA30" s="32"/>
      <c r="AB30" s="31"/>
      <c r="AC30" s="33"/>
      <c r="AD30" s="34">
        <f t="shared" si="0"/>
        <v>0</v>
      </c>
    </row>
    <row r="31" spans="1:30" ht="13.5" customHeight="1" x14ac:dyDescent="0.25">
      <c r="A31" s="24">
        <v>42866</v>
      </c>
      <c r="B31" s="14" t="s">
        <v>56</v>
      </c>
      <c r="C31" s="43">
        <v>26</v>
      </c>
      <c r="D31" s="31">
        <v>200</v>
      </c>
      <c r="E31" s="32"/>
      <c r="F31" s="31"/>
      <c r="G31" s="32"/>
      <c r="H31" s="31"/>
      <c r="I31" s="32">
        <v>200</v>
      </c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  <c r="X31" s="31"/>
      <c r="Y31" s="32"/>
      <c r="Z31" s="31"/>
      <c r="AA31" s="32"/>
      <c r="AB31" s="31"/>
      <c r="AC31" s="33"/>
      <c r="AD31" s="34">
        <f t="shared" si="0"/>
        <v>0</v>
      </c>
    </row>
    <row r="32" spans="1:30" ht="13.5" customHeight="1" x14ac:dyDescent="0.25">
      <c r="A32" s="24">
        <v>42893</v>
      </c>
      <c r="B32" s="14" t="s">
        <v>44</v>
      </c>
      <c r="C32" s="43">
        <v>27</v>
      </c>
      <c r="D32" s="31">
        <v>700</v>
      </c>
      <c r="E32" s="32"/>
      <c r="F32" s="31"/>
      <c r="G32" s="32"/>
      <c r="H32" s="31"/>
      <c r="I32" s="32"/>
      <c r="J32" s="31"/>
      <c r="K32" s="32">
        <v>700</v>
      </c>
      <c r="L32" s="31"/>
      <c r="M32" s="32"/>
      <c r="N32" s="31"/>
      <c r="O32" s="32"/>
      <c r="P32" s="31"/>
      <c r="Q32" s="32"/>
      <c r="R32" s="31"/>
      <c r="S32" s="32"/>
      <c r="T32" s="31"/>
      <c r="U32" s="32"/>
      <c r="V32" s="31"/>
      <c r="W32" s="32"/>
      <c r="X32" s="31"/>
      <c r="Y32" s="32"/>
      <c r="Z32" s="31"/>
      <c r="AA32" s="32"/>
      <c r="AB32" s="31"/>
      <c r="AC32" s="33"/>
      <c r="AD32" s="34">
        <f t="shared" si="0"/>
        <v>0</v>
      </c>
    </row>
    <row r="33" spans="1:30" ht="13.5" customHeight="1" x14ac:dyDescent="0.25">
      <c r="A33" s="24">
        <v>42886</v>
      </c>
      <c r="B33" s="14" t="s">
        <v>57</v>
      </c>
      <c r="C33" s="43">
        <v>28</v>
      </c>
      <c r="D33" s="31"/>
      <c r="E33" s="32">
        <v>113</v>
      </c>
      <c r="F33" s="31"/>
      <c r="G33" s="32"/>
      <c r="H33" s="31"/>
      <c r="I33" s="32"/>
      <c r="J33" s="31"/>
      <c r="K33" s="32"/>
      <c r="L33" s="31"/>
      <c r="M33" s="32"/>
      <c r="N33" s="31"/>
      <c r="O33" s="32"/>
      <c r="P33" s="31"/>
      <c r="Q33" s="32"/>
      <c r="R33" s="31"/>
      <c r="S33" s="32"/>
      <c r="T33" s="31">
        <v>113</v>
      </c>
      <c r="U33" s="32"/>
      <c r="V33" s="31"/>
      <c r="W33" s="32"/>
      <c r="X33" s="31"/>
      <c r="Y33" s="32"/>
      <c r="Z33" s="31"/>
      <c r="AA33" s="32"/>
      <c r="AB33" s="31"/>
      <c r="AC33" s="33"/>
      <c r="AD33" s="34">
        <f t="shared" si="0"/>
        <v>0</v>
      </c>
    </row>
    <row r="34" spans="1:30" ht="13.5" customHeight="1" x14ac:dyDescent="0.3">
      <c r="A34" s="24">
        <v>42886</v>
      </c>
      <c r="B34" s="14" t="s">
        <v>42</v>
      </c>
      <c r="C34" s="43">
        <v>29</v>
      </c>
      <c r="D34" s="31"/>
      <c r="E34" s="32"/>
      <c r="F34" s="31">
        <v>588.25</v>
      </c>
      <c r="G34" s="32"/>
      <c r="H34" s="31"/>
      <c r="I34" s="32"/>
      <c r="J34" s="31"/>
      <c r="K34" s="32"/>
      <c r="L34" s="31"/>
      <c r="M34" s="32">
        <v>588.25</v>
      </c>
      <c r="N34" s="31"/>
      <c r="O34" s="32"/>
      <c r="P34" s="31"/>
      <c r="Q34" s="32"/>
      <c r="R34" s="31"/>
      <c r="S34" s="32"/>
      <c r="T34" s="31"/>
      <c r="U34" s="32"/>
      <c r="V34" s="31"/>
      <c r="W34" s="32"/>
      <c r="X34" s="31"/>
      <c r="Y34" s="32"/>
      <c r="Z34" s="31"/>
      <c r="AA34" s="32"/>
      <c r="AB34" s="31"/>
      <c r="AC34" s="33"/>
      <c r="AD34" s="34">
        <f t="shared" si="0"/>
        <v>0</v>
      </c>
    </row>
    <row r="35" spans="1:30" ht="13.5" customHeight="1" x14ac:dyDescent="0.3">
      <c r="A35" s="24">
        <v>42893</v>
      </c>
      <c r="B35" s="14" t="s">
        <v>45</v>
      </c>
      <c r="C35" s="43">
        <v>30</v>
      </c>
      <c r="D35" s="31"/>
      <c r="E35" s="32">
        <v>300</v>
      </c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  <c r="Q35" s="32"/>
      <c r="R35" s="31"/>
      <c r="S35" s="32"/>
      <c r="T35" s="31">
        <v>300</v>
      </c>
      <c r="U35" s="32"/>
      <c r="V35" s="31"/>
      <c r="W35" s="32"/>
      <c r="X35" s="31"/>
      <c r="Y35" s="32"/>
      <c r="Z35" s="31"/>
      <c r="AA35" s="32"/>
      <c r="AB35" s="31"/>
      <c r="AC35" s="33"/>
      <c r="AD35" s="34">
        <f t="shared" si="0"/>
        <v>0</v>
      </c>
    </row>
    <row r="36" spans="1:30" ht="13.5" customHeight="1" x14ac:dyDescent="0.3">
      <c r="A36" s="24">
        <v>42887</v>
      </c>
      <c r="B36" s="14" t="s">
        <v>58</v>
      </c>
      <c r="C36" s="43">
        <v>31</v>
      </c>
      <c r="D36" s="31"/>
      <c r="E36" s="32"/>
      <c r="F36" s="31"/>
      <c r="G36" s="32">
        <v>16800</v>
      </c>
      <c r="H36" s="31"/>
      <c r="I36" s="32"/>
      <c r="J36" s="31"/>
      <c r="K36" s="32"/>
      <c r="L36" s="31"/>
      <c r="M36" s="32"/>
      <c r="N36" s="31"/>
      <c r="O36" s="32"/>
      <c r="P36" s="31"/>
      <c r="Q36" s="32"/>
      <c r="R36" s="31">
        <v>16800</v>
      </c>
      <c r="S36" s="32"/>
      <c r="T36" s="31"/>
      <c r="U36" s="32"/>
      <c r="V36" s="31"/>
      <c r="W36" s="32"/>
      <c r="X36" s="31"/>
      <c r="Y36" s="32"/>
      <c r="Z36" s="31"/>
      <c r="AA36" s="32"/>
      <c r="AB36" s="31"/>
      <c r="AC36" s="33"/>
      <c r="AD36" s="34">
        <f t="shared" si="0"/>
        <v>0</v>
      </c>
    </row>
    <row r="37" spans="1:30" ht="13.5" customHeight="1" x14ac:dyDescent="0.3">
      <c r="A37" s="24">
        <v>42894</v>
      </c>
      <c r="B37" s="14" t="s">
        <v>59</v>
      </c>
      <c r="C37" s="43">
        <v>32</v>
      </c>
      <c r="D37" s="31"/>
      <c r="E37" s="32"/>
      <c r="F37" s="31"/>
      <c r="G37" s="32">
        <v>705.2</v>
      </c>
      <c r="H37" s="31"/>
      <c r="I37" s="32"/>
      <c r="J37" s="31"/>
      <c r="K37" s="32"/>
      <c r="L37" s="31"/>
      <c r="M37" s="32"/>
      <c r="N37" s="31"/>
      <c r="O37" s="32"/>
      <c r="P37" s="31"/>
      <c r="Q37" s="32"/>
      <c r="R37" s="31"/>
      <c r="S37" s="32"/>
      <c r="T37" s="31">
        <v>705.2</v>
      </c>
      <c r="U37" s="32"/>
      <c r="V37" s="31"/>
      <c r="W37" s="32"/>
      <c r="X37" s="31"/>
      <c r="Y37" s="32"/>
      <c r="Z37" s="31"/>
      <c r="AA37" s="32"/>
      <c r="AB37" s="31"/>
      <c r="AC37" s="33"/>
      <c r="AD37" s="34">
        <f t="shared" si="0"/>
        <v>0</v>
      </c>
    </row>
    <row r="38" spans="1:30" ht="13.5" customHeight="1" x14ac:dyDescent="0.3">
      <c r="A38" s="24">
        <v>42894</v>
      </c>
      <c r="B38" s="14" t="s">
        <v>60</v>
      </c>
      <c r="C38" s="43">
        <v>33</v>
      </c>
      <c r="D38" s="31"/>
      <c r="E38" s="32"/>
      <c r="F38" s="31"/>
      <c r="G38" s="32">
        <v>4200</v>
      </c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1"/>
      <c r="W38" s="32"/>
      <c r="X38" s="31"/>
      <c r="Y38" s="32"/>
      <c r="Z38" s="31">
        <v>4200</v>
      </c>
      <c r="AA38" s="32"/>
      <c r="AB38" s="31"/>
      <c r="AC38" s="33"/>
      <c r="AD38" s="34">
        <f t="shared" si="0"/>
        <v>0</v>
      </c>
    </row>
    <row r="39" spans="1:30" ht="13.5" customHeight="1" x14ac:dyDescent="0.3">
      <c r="A39" s="24">
        <v>42894</v>
      </c>
      <c r="B39" s="14" t="s">
        <v>61</v>
      </c>
      <c r="C39" s="43">
        <v>34</v>
      </c>
      <c r="D39" s="31"/>
      <c r="E39" s="32"/>
      <c r="F39" s="31"/>
      <c r="G39" s="32">
        <v>3600</v>
      </c>
      <c r="H39" s="31"/>
      <c r="I39" s="32"/>
      <c r="J39" s="31"/>
      <c r="K39" s="32"/>
      <c r="L39" s="31"/>
      <c r="M39" s="32"/>
      <c r="N39" s="31"/>
      <c r="O39" s="32"/>
      <c r="P39" s="31"/>
      <c r="Q39" s="32"/>
      <c r="R39" s="31"/>
      <c r="S39" s="32"/>
      <c r="T39" s="31"/>
      <c r="U39" s="32"/>
      <c r="V39" s="31"/>
      <c r="W39" s="32"/>
      <c r="X39" s="31"/>
      <c r="Y39" s="32"/>
      <c r="Z39" s="31">
        <v>3600</v>
      </c>
      <c r="AA39" s="32"/>
      <c r="AB39" s="31"/>
      <c r="AC39" s="33"/>
      <c r="AD39" s="34">
        <f t="shared" si="0"/>
        <v>0</v>
      </c>
    </row>
    <row r="40" spans="1:30" ht="13.5" customHeight="1" x14ac:dyDescent="0.3">
      <c r="A40" s="24">
        <v>42899</v>
      </c>
      <c r="B40" s="14" t="s">
        <v>62</v>
      </c>
      <c r="C40" s="43">
        <v>35</v>
      </c>
      <c r="D40" s="31"/>
      <c r="E40" s="32"/>
      <c r="F40" s="31">
        <v>2250</v>
      </c>
      <c r="G40" s="32"/>
      <c r="H40" s="31"/>
      <c r="I40" s="32"/>
      <c r="J40" s="31"/>
      <c r="K40" s="32"/>
      <c r="L40" s="31"/>
      <c r="M40" s="32"/>
      <c r="N40" s="31"/>
      <c r="O40" s="32"/>
      <c r="P40" s="31"/>
      <c r="Q40" s="32"/>
      <c r="R40" s="31"/>
      <c r="S40" s="32"/>
      <c r="T40" s="31"/>
      <c r="U40" s="32"/>
      <c r="V40" s="31"/>
      <c r="W40" s="32"/>
      <c r="X40" s="31"/>
      <c r="Y40" s="32"/>
      <c r="Z40" s="31"/>
      <c r="AA40" s="32">
        <v>2250</v>
      </c>
      <c r="AB40" s="31"/>
      <c r="AC40" s="33"/>
      <c r="AD40" s="34">
        <f t="shared" si="0"/>
        <v>0</v>
      </c>
    </row>
    <row r="41" spans="1:30" ht="13.5" customHeight="1" x14ac:dyDescent="0.3">
      <c r="A41" s="24">
        <v>42916</v>
      </c>
      <c r="B41" s="14" t="s">
        <v>54</v>
      </c>
      <c r="C41" s="43">
        <v>36</v>
      </c>
      <c r="D41" s="31"/>
      <c r="E41" s="32"/>
      <c r="F41" s="31">
        <v>1000</v>
      </c>
      <c r="G41" s="32"/>
      <c r="H41" s="31"/>
      <c r="I41" s="32">
        <v>1000</v>
      </c>
      <c r="J41" s="31"/>
      <c r="K41" s="32"/>
      <c r="L41" s="31"/>
      <c r="M41" s="32"/>
      <c r="N41" s="31"/>
      <c r="O41" s="32"/>
      <c r="P41" s="31"/>
      <c r="Q41" s="32"/>
      <c r="R41" s="31"/>
      <c r="S41" s="32"/>
      <c r="T41" s="31"/>
      <c r="U41" s="32"/>
      <c r="V41" s="31"/>
      <c r="W41" s="32"/>
      <c r="X41" s="31"/>
      <c r="Y41" s="32"/>
      <c r="Z41" s="31"/>
      <c r="AA41" s="32"/>
      <c r="AB41" s="31"/>
      <c r="AC41" s="33"/>
      <c r="AD41" s="34">
        <f t="shared" si="0"/>
        <v>0</v>
      </c>
    </row>
    <row r="42" spans="1:30" ht="13.5" customHeight="1" x14ac:dyDescent="0.3">
      <c r="A42" s="24">
        <v>42928</v>
      </c>
      <c r="B42" s="14" t="s">
        <v>63</v>
      </c>
      <c r="C42" s="43">
        <v>37</v>
      </c>
      <c r="D42" s="31"/>
      <c r="E42" s="32"/>
      <c r="F42" s="31"/>
      <c r="G42" s="32">
        <v>910</v>
      </c>
      <c r="H42" s="31"/>
      <c r="I42" s="32"/>
      <c r="J42" s="31"/>
      <c r="K42" s="32"/>
      <c r="L42" s="31"/>
      <c r="M42" s="32"/>
      <c r="N42" s="31"/>
      <c r="O42" s="32"/>
      <c r="P42" s="31"/>
      <c r="Q42" s="32"/>
      <c r="R42" s="31"/>
      <c r="S42" s="32"/>
      <c r="T42" s="31"/>
      <c r="U42" s="32"/>
      <c r="V42" s="31">
        <v>910</v>
      </c>
      <c r="W42" s="32"/>
      <c r="X42" s="31"/>
      <c r="Y42" s="32"/>
      <c r="Z42" s="31"/>
      <c r="AA42" s="32"/>
      <c r="AB42" s="31"/>
      <c r="AC42" s="33"/>
      <c r="AD42" s="34">
        <f t="shared" si="0"/>
        <v>0</v>
      </c>
    </row>
    <row r="43" spans="1:30" ht="13.5" customHeight="1" x14ac:dyDescent="0.3">
      <c r="A43" s="24">
        <v>42928</v>
      </c>
      <c r="B43" s="14" t="s">
        <v>64</v>
      </c>
      <c r="C43" s="43">
        <v>38</v>
      </c>
      <c r="D43" s="31"/>
      <c r="E43" s="32"/>
      <c r="F43" s="31"/>
      <c r="G43" s="32">
        <v>130</v>
      </c>
      <c r="H43" s="31"/>
      <c r="I43" s="32"/>
      <c r="J43" s="31"/>
      <c r="K43" s="32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1">
        <v>130</v>
      </c>
      <c r="W43" s="32"/>
      <c r="X43" s="31"/>
      <c r="Y43" s="32"/>
      <c r="Z43" s="31"/>
      <c r="AA43" s="32"/>
      <c r="AB43" s="31"/>
      <c r="AC43" s="33"/>
      <c r="AD43" s="34">
        <f t="shared" si="0"/>
        <v>0</v>
      </c>
    </row>
    <row r="44" spans="1:30" ht="13.5" customHeight="1" x14ac:dyDescent="0.3">
      <c r="A44" s="24">
        <v>42936</v>
      </c>
      <c r="B44" s="14" t="s">
        <v>65</v>
      </c>
      <c r="C44" s="43">
        <v>39</v>
      </c>
      <c r="D44" s="31"/>
      <c r="E44" s="32">
        <v>2183</v>
      </c>
      <c r="F44" s="31">
        <v>2183</v>
      </c>
      <c r="G44" s="32"/>
      <c r="H44" s="31"/>
      <c r="I44" s="32"/>
      <c r="J44" s="31"/>
      <c r="K44" s="32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1"/>
      <c r="W44" s="32"/>
      <c r="X44" s="31"/>
      <c r="Y44" s="32"/>
      <c r="Z44" s="31"/>
      <c r="AA44" s="32"/>
      <c r="AB44" s="31"/>
      <c r="AC44" s="33"/>
      <c r="AD44" s="34">
        <f t="shared" si="0"/>
        <v>0</v>
      </c>
    </row>
    <row r="45" spans="1:30" ht="13.5" customHeight="1" x14ac:dyDescent="0.3">
      <c r="A45" s="24">
        <v>42947</v>
      </c>
      <c r="B45" s="14" t="s">
        <v>66</v>
      </c>
      <c r="C45" s="43">
        <v>40</v>
      </c>
      <c r="D45" s="31"/>
      <c r="E45" s="32"/>
      <c r="F45" s="31">
        <v>3000</v>
      </c>
      <c r="G45" s="32"/>
      <c r="H45" s="31"/>
      <c r="I45" s="32">
        <v>3000</v>
      </c>
      <c r="J45" s="31"/>
      <c r="K45" s="32"/>
      <c r="L45" s="31"/>
      <c r="M45" s="32"/>
      <c r="N45" s="31"/>
      <c r="O45" s="32"/>
      <c r="P45" s="31"/>
      <c r="Q45" s="32"/>
      <c r="R45" s="31"/>
      <c r="S45" s="32"/>
      <c r="T45" s="31"/>
      <c r="U45" s="32"/>
      <c r="V45" s="31"/>
      <c r="W45" s="32"/>
      <c r="X45" s="31"/>
      <c r="Y45" s="32"/>
      <c r="Z45" s="31"/>
      <c r="AA45" s="32"/>
      <c r="AB45" s="31"/>
      <c r="AC45" s="33"/>
      <c r="AD45" s="34">
        <f t="shared" si="0"/>
        <v>0</v>
      </c>
    </row>
    <row r="46" spans="1:30" ht="13.5" customHeight="1" x14ac:dyDescent="0.3">
      <c r="A46" s="24">
        <v>42978</v>
      </c>
      <c r="B46" s="14" t="s">
        <v>67</v>
      </c>
      <c r="C46" s="43">
        <v>41</v>
      </c>
      <c r="D46" s="31"/>
      <c r="E46" s="32"/>
      <c r="F46" s="31">
        <v>600</v>
      </c>
      <c r="G46" s="32"/>
      <c r="H46" s="31"/>
      <c r="I46" s="32">
        <v>600</v>
      </c>
      <c r="J46" s="31"/>
      <c r="K46" s="32"/>
      <c r="L46" s="31"/>
      <c r="M46" s="32"/>
      <c r="N46" s="31"/>
      <c r="O46" s="32"/>
      <c r="P46" s="31"/>
      <c r="Q46" s="32"/>
      <c r="R46" s="31"/>
      <c r="S46" s="32"/>
      <c r="T46" s="31"/>
      <c r="U46" s="32"/>
      <c r="V46" s="31"/>
      <c r="W46" s="32"/>
      <c r="X46" s="31"/>
      <c r="Y46" s="32"/>
      <c r="Z46" s="31"/>
      <c r="AA46" s="32"/>
      <c r="AB46" s="31"/>
      <c r="AC46" s="33"/>
      <c r="AD46" s="34">
        <f t="shared" si="0"/>
        <v>0</v>
      </c>
    </row>
    <row r="47" spans="1:30" ht="13.5" customHeight="1" x14ac:dyDescent="0.3">
      <c r="A47" s="24">
        <v>42992</v>
      </c>
      <c r="B47" s="14" t="s">
        <v>45</v>
      </c>
      <c r="C47" s="43">
        <v>42</v>
      </c>
      <c r="D47" s="31"/>
      <c r="E47" s="32">
        <v>300</v>
      </c>
      <c r="F47" s="31"/>
      <c r="G47" s="32"/>
      <c r="H47" s="31"/>
      <c r="I47" s="32"/>
      <c r="J47" s="31"/>
      <c r="K47" s="32"/>
      <c r="L47" s="31"/>
      <c r="M47" s="32"/>
      <c r="N47" s="31"/>
      <c r="O47" s="32"/>
      <c r="P47" s="31"/>
      <c r="Q47" s="32"/>
      <c r="R47" s="31"/>
      <c r="S47" s="32"/>
      <c r="T47" s="31">
        <v>300</v>
      </c>
      <c r="U47" s="32"/>
      <c r="V47" s="31"/>
      <c r="W47" s="32"/>
      <c r="X47" s="31"/>
      <c r="Y47" s="32"/>
      <c r="Z47" s="31"/>
      <c r="AA47" s="32"/>
      <c r="AB47" s="31"/>
      <c r="AC47" s="33"/>
      <c r="AD47" s="34">
        <f t="shared" si="0"/>
        <v>0</v>
      </c>
    </row>
    <row r="48" spans="1:30" ht="13.5" customHeight="1" x14ac:dyDescent="0.3">
      <c r="A48" s="24">
        <v>42992</v>
      </c>
      <c r="B48" s="14" t="s">
        <v>44</v>
      </c>
      <c r="C48" s="43">
        <v>43</v>
      </c>
      <c r="D48" s="31">
        <v>1011.4</v>
      </c>
      <c r="E48" s="32"/>
      <c r="F48" s="31"/>
      <c r="G48" s="32"/>
      <c r="H48" s="31"/>
      <c r="I48" s="32"/>
      <c r="J48" s="31"/>
      <c r="K48" s="32">
        <v>1011.4</v>
      </c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1"/>
      <c r="W48" s="32"/>
      <c r="X48" s="31"/>
      <c r="Y48" s="32"/>
      <c r="Z48" s="31"/>
      <c r="AA48" s="32"/>
      <c r="AB48" s="31"/>
      <c r="AC48" s="33"/>
      <c r="AD48" s="34">
        <f t="shared" si="0"/>
        <v>0</v>
      </c>
    </row>
    <row r="49" spans="1:30" ht="13.5" customHeight="1" x14ac:dyDescent="0.3">
      <c r="A49" s="24">
        <v>42992</v>
      </c>
      <c r="B49" s="14" t="s">
        <v>68</v>
      </c>
      <c r="C49" s="43">
        <v>44</v>
      </c>
      <c r="D49" s="31">
        <v>200</v>
      </c>
      <c r="E49" s="32"/>
      <c r="F49" s="31"/>
      <c r="G49" s="32"/>
      <c r="H49" s="31"/>
      <c r="I49" s="32">
        <v>200</v>
      </c>
      <c r="J49" s="31"/>
      <c r="K49" s="32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1"/>
      <c r="W49" s="32"/>
      <c r="X49" s="31"/>
      <c r="Y49" s="32"/>
      <c r="Z49" s="31"/>
      <c r="AA49" s="32"/>
      <c r="AB49" s="31"/>
      <c r="AC49" s="33"/>
      <c r="AD49" s="34">
        <f t="shared" si="0"/>
        <v>0</v>
      </c>
    </row>
    <row r="50" spans="1:30" ht="13.5" customHeight="1" x14ac:dyDescent="0.3">
      <c r="A50" s="24">
        <v>43003</v>
      </c>
      <c r="B50" s="14" t="s">
        <v>69</v>
      </c>
      <c r="C50" s="43">
        <v>45</v>
      </c>
      <c r="D50" s="31"/>
      <c r="E50" s="32"/>
      <c r="F50" s="31"/>
      <c r="G50" s="32">
        <v>665</v>
      </c>
      <c r="H50" s="31"/>
      <c r="I50" s="32"/>
      <c r="J50" s="31"/>
      <c r="K50" s="32"/>
      <c r="L50" s="31"/>
      <c r="M50" s="32"/>
      <c r="N50" s="31"/>
      <c r="O50" s="32"/>
      <c r="P50" s="31"/>
      <c r="Q50" s="32"/>
      <c r="R50" s="31"/>
      <c r="S50" s="32"/>
      <c r="T50" s="31"/>
      <c r="U50" s="32"/>
      <c r="V50" s="31"/>
      <c r="W50" s="32"/>
      <c r="X50" s="31">
        <v>665</v>
      </c>
      <c r="Y50" s="32"/>
      <c r="Z50" s="31"/>
      <c r="AA50" s="32"/>
      <c r="AB50" s="31"/>
      <c r="AC50" s="33"/>
      <c r="AD50" s="34">
        <f t="shared" si="0"/>
        <v>0</v>
      </c>
    </row>
    <row r="51" spans="1:30" ht="13.5" customHeight="1" x14ac:dyDescent="0.3">
      <c r="A51" s="24">
        <v>43010</v>
      </c>
      <c r="B51" s="14" t="s">
        <v>70</v>
      </c>
      <c r="C51" s="43">
        <v>46</v>
      </c>
      <c r="D51" s="31"/>
      <c r="E51" s="32"/>
      <c r="F51" s="31"/>
      <c r="G51" s="32">
        <v>112.9</v>
      </c>
      <c r="H51" s="31"/>
      <c r="I51" s="32"/>
      <c r="J51" s="31"/>
      <c r="K51" s="32"/>
      <c r="L51" s="31"/>
      <c r="M51" s="32"/>
      <c r="N51" s="31"/>
      <c r="O51" s="32"/>
      <c r="P51" s="31"/>
      <c r="Q51" s="32"/>
      <c r="R51" s="31"/>
      <c r="S51" s="32"/>
      <c r="T51" s="31">
        <v>112.9</v>
      </c>
      <c r="U51" s="32"/>
      <c r="V51" s="31"/>
      <c r="W51" s="32"/>
      <c r="X51" s="31"/>
      <c r="Y51" s="32"/>
      <c r="Z51" s="31"/>
      <c r="AA51" s="32"/>
      <c r="AB51" s="31"/>
      <c r="AC51" s="33"/>
      <c r="AD51" s="34">
        <f t="shared" si="0"/>
        <v>0</v>
      </c>
    </row>
    <row r="52" spans="1:30" ht="13.5" customHeight="1" x14ac:dyDescent="0.3">
      <c r="A52" s="24">
        <v>43010</v>
      </c>
      <c r="B52" s="14" t="s">
        <v>71</v>
      </c>
      <c r="C52" s="43">
        <v>47</v>
      </c>
      <c r="D52" s="31"/>
      <c r="E52" s="32"/>
      <c r="F52" s="31"/>
      <c r="G52" s="32">
        <v>680</v>
      </c>
      <c r="H52" s="31"/>
      <c r="I52" s="32"/>
      <c r="J52" s="31"/>
      <c r="K52" s="32"/>
      <c r="L52" s="31"/>
      <c r="M52" s="32"/>
      <c r="N52" s="31"/>
      <c r="O52" s="32"/>
      <c r="P52" s="31"/>
      <c r="Q52" s="32"/>
      <c r="R52" s="31"/>
      <c r="S52" s="32"/>
      <c r="T52" s="31"/>
      <c r="U52" s="32"/>
      <c r="V52" s="31"/>
      <c r="W52" s="32"/>
      <c r="X52" s="31">
        <v>680</v>
      </c>
      <c r="Y52" s="32"/>
      <c r="Z52" s="31"/>
      <c r="AA52" s="32"/>
      <c r="AB52" s="31"/>
      <c r="AC52" s="33"/>
      <c r="AD52" s="34">
        <f t="shared" si="0"/>
        <v>0</v>
      </c>
    </row>
    <row r="53" spans="1:30" ht="13.5" customHeight="1" x14ac:dyDescent="0.3">
      <c r="A53" s="24">
        <v>43008</v>
      </c>
      <c r="B53" s="14" t="s">
        <v>42</v>
      </c>
      <c r="C53" s="43">
        <v>48</v>
      </c>
      <c r="D53" s="31"/>
      <c r="E53" s="32"/>
      <c r="F53" s="31">
        <v>583.63</v>
      </c>
      <c r="G53" s="32"/>
      <c r="H53" s="31"/>
      <c r="I53" s="32"/>
      <c r="J53" s="31"/>
      <c r="K53" s="32"/>
      <c r="L53" s="31"/>
      <c r="M53" s="32">
        <v>583.63</v>
      </c>
      <c r="N53" s="31"/>
      <c r="O53" s="32"/>
      <c r="P53" s="31"/>
      <c r="Q53" s="32"/>
      <c r="R53" s="31"/>
      <c r="S53" s="32"/>
      <c r="T53" s="31"/>
      <c r="U53" s="32"/>
      <c r="V53" s="31"/>
      <c r="W53" s="32"/>
      <c r="X53" s="31"/>
      <c r="Y53" s="32"/>
      <c r="Z53" s="31"/>
      <c r="AA53" s="32"/>
      <c r="AB53" s="31"/>
      <c r="AC53" s="33"/>
      <c r="AD53" s="34">
        <f t="shared" si="0"/>
        <v>0</v>
      </c>
    </row>
    <row r="54" spans="1:30" ht="13.5" customHeight="1" x14ac:dyDescent="0.3">
      <c r="A54" s="24">
        <v>43020</v>
      </c>
      <c r="B54" s="14" t="s">
        <v>45</v>
      </c>
      <c r="C54" s="43">
        <v>49</v>
      </c>
      <c r="D54" s="31"/>
      <c r="E54" s="32">
        <v>300</v>
      </c>
      <c r="F54" s="31"/>
      <c r="G54" s="32"/>
      <c r="H54" s="31"/>
      <c r="I54" s="32"/>
      <c r="J54" s="31"/>
      <c r="K54" s="32"/>
      <c r="L54" s="31"/>
      <c r="M54" s="32"/>
      <c r="N54" s="31"/>
      <c r="O54" s="32"/>
      <c r="P54" s="31"/>
      <c r="Q54" s="32"/>
      <c r="R54" s="31"/>
      <c r="S54" s="32"/>
      <c r="T54" s="31">
        <v>300</v>
      </c>
      <c r="U54" s="32"/>
      <c r="V54" s="31"/>
      <c r="W54" s="32"/>
      <c r="X54" s="31"/>
      <c r="Y54" s="32"/>
      <c r="Z54" s="31"/>
      <c r="AA54" s="32"/>
      <c r="AB54" s="31"/>
      <c r="AC54" s="33"/>
      <c r="AD54" s="34">
        <f t="shared" si="0"/>
        <v>0</v>
      </c>
    </row>
    <row r="55" spans="1:30" ht="13.5" customHeight="1" x14ac:dyDescent="0.3">
      <c r="A55" s="24">
        <v>43025</v>
      </c>
      <c r="B55" s="14" t="s">
        <v>44</v>
      </c>
      <c r="C55" s="43">
        <v>50</v>
      </c>
      <c r="D55" s="31">
        <v>794.3</v>
      </c>
      <c r="E55" s="32"/>
      <c r="F55" s="31"/>
      <c r="G55" s="32"/>
      <c r="H55" s="31"/>
      <c r="I55" s="32"/>
      <c r="J55" s="31"/>
      <c r="K55" s="32">
        <v>794.3</v>
      </c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1"/>
      <c r="W55" s="32"/>
      <c r="X55" s="31"/>
      <c r="Y55" s="32"/>
      <c r="Z55" s="31"/>
      <c r="AA55" s="32"/>
      <c r="AB55" s="31"/>
      <c r="AC55" s="33"/>
      <c r="AD55" s="34">
        <f t="shared" si="0"/>
        <v>0</v>
      </c>
    </row>
    <row r="56" spans="1:30" ht="13.5" customHeight="1" x14ac:dyDescent="0.3">
      <c r="A56" s="24">
        <v>43039</v>
      </c>
      <c r="B56" s="14" t="s">
        <v>54</v>
      </c>
      <c r="C56" s="43">
        <v>51</v>
      </c>
      <c r="D56" s="31"/>
      <c r="E56" s="32"/>
      <c r="F56" s="31">
        <v>800</v>
      </c>
      <c r="G56" s="32"/>
      <c r="H56" s="31"/>
      <c r="I56" s="32">
        <v>800</v>
      </c>
      <c r="J56" s="31"/>
      <c r="K56" s="32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1"/>
      <c r="W56" s="32"/>
      <c r="X56" s="31"/>
      <c r="Y56" s="32"/>
      <c r="Z56" s="31"/>
      <c r="AA56" s="32"/>
      <c r="AB56" s="31"/>
      <c r="AC56" s="33"/>
      <c r="AD56" s="34">
        <f t="shared" si="0"/>
        <v>0</v>
      </c>
    </row>
    <row r="57" spans="1:30" ht="13.5" customHeight="1" x14ac:dyDescent="0.3">
      <c r="A57" s="24">
        <v>43048</v>
      </c>
      <c r="B57" s="14" t="s">
        <v>45</v>
      </c>
      <c r="C57" s="43">
        <v>52</v>
      </c>
      <c r="D57" s="31"/>
      <c r="E57" s="32">
        <v>300</v>
      </c>
      <c r="F57" s="31"/>
      <c r="G57" s="32"/>
      <c r="H57" s="31"/>
      <c r="I57" s="32"/>
      <c r="J57" s="31"/>
      <c r="K57" s="32"/>
      <c r="L57" s="31"/>
      <c r="M57" s="32"/>
      <c r="N57" s="31"/>
      <c r="O57" s="32"/>
      <c r="P57" s="31"/>
      <c r="Q57" s="32"/>
      <c r="R57" s="31"/>
      <c r="S57" s="32"/>
      <c r="T57" s="31">
        <v>300</v>
      </c>
      <c r="U57" s="32"/>
      <c r="V57" s="31"/>
      <c r="W57" s="32"/>
      <c r="X57" s="31"/>
      <c r="Y57" s="32"/>
      <c r="Z57" s="31"/>
      <c r="AA57" s="32"/>
      <c r="AB57" s="31"/>
      <c r="AC57" s="33"/>
      <c r="AD57" s="34">
        <f t="shared" si="0"/>
        <v>0</v>
      </c>
    </row>
    <row r="58" spans="1:30" ht="13.5" customHeight="1" x14ac:dyDescent="0.3">
      <c r="A58" s="24">
        <v>43060</v>
      </c>
      <c r="B58" s="14" t="s">
        <v>72</v>
      </c>
      <c r="C58" s="43">
        <v>53</v>
      </c>
      <c r="D58" s="31"/>
      <c r="E58" s="32"/>
      <c r="F58" s="31"/>
      <c r="G58" s="32">
        <v>124.9</v>
      </c>
      <c r="H58" s="31"/>
      <c r="I58" s="32"/>
      <c r="J58" s="31"/>
      <c r="K58" s="32"/>
      <c r="L58" s="31"/>
      <c r="M58" s="32"/>
      <c r="N58" s="31"/>
      <c r="O58" s="32"/>
      <c r="P58" s="31"/>
      <c r="Q58" s="32"/>
      <c r="R58" s="31"/>
      <c r="S58" s="32"/>
      <c r="T58" s="31">
        <v>124.9</v>
      </c>
      <c r="U58" s="32"/>
      <c r="V58" s="31"/>
      <c r="W58" s="32"/>
      <c r="X58" s="31"/>
      <c r="Y58" s="32"/>
      <c r="Z58" s="31"/>
      <c r="AA58" s="32"/>
      <c r="AB58" s="31"/>
      <c r="AC58" s="33"/>
      <c r="AD58" s="34">
        <f t="shared" si="0"/>
        <v>0</v>
      </c>
    </row>
    <row r="59" spans="1:30" ht="13.5" customHeight="1" x14ac:dyDescent="0.3">
      <c r="A59" s="24">
        <v>43060</v>
      </c>
      <c r="B59" s="14" t="s">
        <v>44</v>
      </c>
      <c r="C59" s="43">
        <v>54</v>
      </c>
      <c r="D59" s="31">
        <v>1396.3</v>
      </c>
      <c r="E59" s="32"/>
      <c r="F59" s="31"/>
      <c r="G59" s="32"/>
      <c r="H59" s="31"/>
      <c r="I59" s="32"/>
      <c r="J59" s="31"/>
      <c r="K59" s="32">
        <v>1396.3</v>
      </c>
      <c r="L59" s="31"/>
      <c r="M59" s="32"/>
      <c r="N59" s="31"/>
      <c r="O59" s="32"/>
      <c r="P59" s="31"/>
      <c r="Q59" s="32"/>
      <c r="R59" s="31"/>
      <c r="S59" s="32"/>
      <c r="T59" s="31"/>
      <c r="U59" s="32"/>
      <c r="V59" s="31"/>
      <c r="W59" s="32"/>
      <c r="X59" s="31"/>
      <c r="Y59" s="32"/>
      <c r="Z59" s="31"/>
      <c r="AA59" s="32"/>
      <c r="AB59" s="31"/>
      <c r="AC59" s="33"/>
      <c r="AD59" s="34">
        <f t="shared" si="0"/>
        <v>0</v>
      </c>
    </row>
    <row r="60" spans="1:30" ht="13.5" customHeight="1" x14ac:dyDescent="0.3">
      <c r="A60" s="24">
        <v>43069</v>
      </c>
      <c r="B60" s="14" t="s">
        <v>73</v>
      </c>
      <c r="C60" s="43">
        <v>55</v>
      </c>
      <c r="D60" s="31"/>
      <c r="E60" s="32"/>
      <c r="F60" s="31"/>
      <c r="G60" s="32">
        <v>350</v>
      </c>
      <c r="H60" s="31"/>
      <c r="I60" s="32"/>
      <c r="J60" s="31"/>
      <c r="K60" s="32"/>
      <c r="L60" s="31"/>
      <c r="M60" s="32"/>
      <c r="N60" s="31"/>
      <c r="O60" s="32"/>
      <c r="P60" s="31"/>
      <c r="Q60" s="32"/>
      <c r="R60" s="31"/>
      <c r="S60" s="32"/>
      <c r="T60" s="31"/>
      <c r="U60" s="32"/>
      <c r="V60" s="31"/>
      <c r="W60" s="32"/>
      <c r="X60" s="31">
        <v>350</v>
      </c>
      <c r="Y60" s="32"/>
      <c r="Z60" s="31"/>
      <c r="AA60" s="32"/>
      <c r="AB60" s="31"/>
      <c r="AC60" s="33"/>
      <c r="AD60" s="34">
        <f t="shared" si="0"/>
        <v>0</v>
      </c>
    </row>
    <row r="61" spans="1:30" ht="13.5" customHeight="1" x14ac:dyDescent="0.3">
      <c r="A61" s="24">
        <v>43090</v>
      </c>
      <c r="B61" s="14" t="s">
        <v>74</v>
      </c>
      <c r="C61" s="43">
        <v>56</v>
      </c>
      <c r="D61" s="31"/>
      <c r="E61" s="32"/>
      <c r="F61" s="31"/>
      <c r="G61" s="32">
        <v>6750</v>
      </c>
      <c r="H61" s="31"/>
      <c r="I61" s="32"/>
      <c r="J61" s="31"/>
      <c r="K61" s="32"/>
      <c r="L61" s="31"/>
      <c r="M61" s="32"/>
      <c r="N61" s="31"/>
      <c r="O61" s="32"/>
      <c r="P61" s="31"/>
      <c r="Q61" s="32"/>
      <c r="R61" s="31"/>
      <c r="S61" s="32"/>
      <c r="T61" s="31"/>
      <c r="U61" s="32"/>
      <c r="V61" s="31"/>
      <c r="W61" s="32"/>
      <c r="X61" s="31"/>
      <c r="Y61" s="32"/>
      <c r="Z61" s="31">
        <v>6750</v>
      </c>
      <c r="AA61" s="32"/>
      <c r="AB61" s="31"/>
      <c r="AC61" s="33"/>
      <c r="AD61" s="34">
        <f t="shared" si="0"/>
        <v>0</v>
      </c>
    </row>
    <row r="62" spans="1:30" ht="13.5" customHeight="1" x14ac:dyDescent="0.3">
      <c r="A62" s="24">
        <v>43090</v>
      </c>
      <c r="B62" s="14" t="s">
        <v>75</v>
      </c>
      <c r="C62" s="43">
        <v>57</v>
      </c>
      <c r="D62" s="31">
        <v>1500</v>
      </c>
      <c r="E62" s="32"/>
      <c r="F62" s="31"/>
      <c r="G62" s="32"/>
      <c r="H62" s="31"/>
      <c r="I62" s="32"/>
      <c r="J62" s="31"/>
      <c r="K62" s="32">
        <v>1500</v>
      </c>
      <c r="L62" s="31"/>
      <c r="M62" s="32"/>
      <c r="N62" s="31"/>
      <c r="O62" s="32"/>
      <c r="P62" s="31"/>
      <c r="Q62" s="32"/>
      <c r="R62" s="31"/>
      <c r="S62" s="32"/>
      <c r="T62" s="31"/>
      <c r="U62" s="32"/>
      <c r="V62" s="31"/>
      <c r="W62" s="32"/>
      <c r="X62" s="31"/>
      <c r="Y62" s="32"/>
      <c r="Z62" s="31"/>
      <c r="AA62" s="32"/>
      <c r="AB62" s="31"/>
      <c r="AC62" s="33"/>
      <c r="AD62" s="34">
        <f t="shared" si="0"/>
        <v>0</v>
      </c>
    </row>
    <row r="63" spans="1:30" ht="13.5" customHeight="1" x14ac:dyDescent="0.3">
      <c r="A63" s="24">
        <v>43096</v>
      </c>
      <c r="B63" s="14" t="s">
        <v>65</v>
      </c>
      <c r="C63" s="43">
        <v>58</v>
      </c>
      <c r="D63" s="31"/>
      <c r="E63" s="32">
        <v>4302</v>
      </c>
      <c r="F63" s="31">
        <v>4302</v>
      </c>
      <c r="G63" s="32"/>
      <c r="H63" s="31"/>
      <c r="I63" s="32"/>
      <c r="J63" s="31"/>
      <c r="K63" s="32"/>
      <c r="L63" s="31"/>
      <c r="M63" s="32"/>
      <c r="N63" s="31"/>
      <c r="O63" s="32"/>
      <c r="P63" s="31"/>
      <c r="Q63" s="32"/>
      <c r="R63" s="31"/>
      <c r="S63" s="32"/>
      <c r="T63" s="31"/>
      <c r="U63" s="32"/>
      <c r="V63" s="31"/>
      <c r="W63" s="32"/>
      <c r="X63" s="31"/>
      <c r="Y63" s="32"/>
      <c r="Z63" s="31"/>
      <c r="AA63" s="32"/>
      <c r="AB63" s="31"/>
      <c r="AC63" s="33"/>
      <c r="AD63" s="34">
        <f t="shared" si="0"/>
        <v>0</v>
      </c>
    </row>
    <row r="64" spans="1:30" ht="13.5" customHeight="1" x14ac:dyDescent="0.3">
      <c r="A64" s="24">
        <v>43096</v>
      </c>
      <c r="B64" s="14" t="s">
        <v>54</v>
      </c>
      <c r="C64" s="43">
        <v>59</v>
      </c>
      <c r="D64" s="31"/>
      <c r="E64" s="32"/>
      <c r="F64" s="31">
        <v>400</v>
      </c>
      <c r="G64" s="32"/>
      <c r="H64" s="31"/>
      <c r="I64" s="32">
        <v>400</v>
      </c>
      <c r="J64" s="31"/>
      <c r="K64" s="32"/>
      <c r="L64" s="31"/>
      <c r="M64" s="32"/>
      <c r="N64" s="31"/>
      <c r="O64" s="32"/>
      <c r="P64" s="31"/>
      <c r="Q64" s="32"/>
      <c r="R64" s="31"/>
      <c r="S64" s="32"/>
      <c r="T64" s="31"/>
      <c r="U64" s="32"/>
      <c r="V64" s="31"/>
      <c r="W64" s="32"/>
      <c r="X64" s="31"/>
      <c r="Y64" s="32"/>
      <c r="Z64" s="31"/>
      <c r="AA64" s="32"/>
      <c r="AB64" s="31"/>
      <c r="AC64" s="33"/>
      <c r="AD64" s="34">
        <f t="shared" si="0"/>
        <v>0</v>
      </c>
    </row>
    <row r="65" spans="1:31" ht="13.5" customHeight="1" x14ac:dyDescent="0.3">
      <c r="A65" s="24">
        <v>43096</v>
      </c>
      <c r="B65" s="14" t="s">
        <v>76</v>
      </c>
      <c r="C65" s="43">
        <v>60</v>
      </c>
      <c r="D65" s="31"/>
      <c r="E65" s="32"/>
      <c r="F65" s="31"/>
      <c r="G65" s="32">
        <v>400</v>
      </c>
      <c r="H65" s="31">
        <v>400</v>
      </c>
      <c r="I65" s="32"/>
      <c r="J65" s="31"/>
      <c r="K65" s="32"/>
      <c r="L65" s="31"/>
      <c r="M65" s="32"/>
      <c r="N65" s="31"/>
      <c r="O65" s="32"/>
      <c r="P65" s="31"/>
      <c r="Q65" s="32"/>
      <c r="R65" s="31"/>
      <c r="S65" s="32"/>
      <c r="T65" s="31"/>
      <c r="U65" s="32"/>
      <c r="V65" s="31"/>
      <c r="W65" s="32"/>
      <c r="X65" s="31"/>
      <c r="Y65" s="32"/>
      <c r="Z65" s="31"/>
      <c r="AA65" s="32"/>
      <c r="AB65" s="31"/>
      <c r="AC65" s="33"/>
      <c r="AD65" s="34">
        <f t="shared" si="0"/>
        <v>0</v>
      </c>
    </row>
    <row r="66" spans="1:31" ht="13.5" customHeight="1" x14ac:dyDescent="0.3">
      <c r="A66" s="24">
        <v>1600</v>
      </c>
      <c r="B66" s="14" t="s">
        <v>77</v>
      </c>
      <c r="C66" s="43">
        <v>61</v>
      </c>
      <c r="D66" s="31"/>
      <c r="E66" s="32"/>
      <c r="F66" s="31">
        <v>1600</v>
      </c>
      <c r="G66" s="32"/>
      <c r="H66" s="31"/>
      <c r="I66" s="32"/>
      <c r="J66" s="31"/>
      <c r="K66" s="32"/>
      <c r="L66" s="31"/>
      <c r="M66" s="32"/>
      <c r="N66" s="31"/>
      <c r="O66" s="32"/>
      <c r="P66" s="31"/>
      <c r="Q66" s="32"/>
      <c r="R66" s="31"/>
      <c r="S66" s="32"/>
      <c r="T66" s="31"/>
      <c r="U66" s="32"/>
      <c r="V66" s="31"/>
      <c r="W66" s="32"/>
      <c r="X66" s="31"/>
      <c r="Y66" s="32"/>
      <c r="Z66" s="31"/>
      <c r="AA66" s="32">
        <v>1600</v>
      </c>
      <c r="AB66" s="31"/>
      <c r="AC66" s="33"/>
      <c r="AD66" s="34">
        <f t="shared" si="0"/>
        <v>0</v>
      </c>
    </row>
    <row r="67" spans="1:31" ht="13.5" customHeight="1" x14ac:dyDescent="0.3">
      <c r="A67" s="24">
        <v>43100</v>
      </c>
      <c r="B67" s="14" t="s">
        <v>78</v>
      </c>
      <c r="C67" s="43">
        <v>62</v>
      </c>
      <c r="D67" s="31"/>
      <c r="E67" s="32"/>
      <c r="F67" s="31">
        <v>47</v>
      </c>
      <c r="G67" s="32"/>
      <c r="H67" s="31"/>
      <c r="I67" s="32"/>
      <c r="J67" s="31"/>
      <c r="K67" s="32"/>
      <c r="L67" s="31"/>
      <c r="M67" s="32"/>
      <c r="N67" s="31"/>
      <c r="O67" s="32"/>
      <c r="P67" s="31"/>
      <c r="Q67" s="32">
        <v>47</v>
      </c>
      <c r="R67" s="31"/>
      <c r="S67" s="32"/>
      <c r="T67" s="31"/>
      <c r="U67" s="32"/>
      <c r="V67" s="31"/>
      <c r="W67" s="32"/>
      <c r="X67" s="31"/>
      <c r="Y67" s="32"/>
      <c r="Z67" s="31"/>
      <c r="AA67" s="32"/>
      <c r="AB67" s="31"/>
      <c r="AC67" s="33"/>
      <c r="AD67" s="34">
        <f t="shared" si="0"/>
        <v>0</v>
      </c>
    </row>
    <row r="68" spans="1:31" ht="13.5" customHeight="1" x14ac:dyDescent="0.3">
      <c r="A68" s="24" t="s">
        <v>79</v>
      </c>
      <c r="B68" s="14" t="s">
        <v>80</v>
      </c>
      <c r="C68" s="43">
        <v>63</v>
      </c>
      <c r="D68" s="31"/>
      <c r="E68" s="32"/>
      <c r="F68" s="31"/>
      <c r="G68" s="32">
        <v>88</v>
      </c>
      <c r="H68" s="31"/>
      <c r="I68" s="32"/>
      <c r="J68" s="31"/>
      <c r="K68" s="32"/>
      <c r="L68" s="31"/>
      <c r="M68" s="32"/>
      <c r="N68" s="31"/>
      <c r="O68" s="32"/>
      <c r="P68" s="31"/>
      <c r="Q68" s="32"/>
      <c r="R68" s="31"/>
      <c r="S68" s="32"/>
      <c r="T68" s="31"/>
      <c r="U68" s="32"/>
      <c r="V68" s="31">
        <v>88</v>
      </c>
      <c r="W68" s="32"/>
      <c r="X68" s="31"/>
      <c r="Y68" s="32"/>
      <c r="Z68" s="31"/>
      <c r="AA68" s="32"/>
      <c r="AB68" s="31"/>
      <c r="AC68" s="33"/>
      <c r="AD68" s="34">
        <f t="shared" si="0"/>
        <v>0</v>
      </c>
    </row>
    <row r="69" spans="1:31" ht="13.5" customHeight="1" x14ac:dyDescent="0.3">
      <c r="A69" s="44">
        <v>43830</v>
      </c>
      <c r="B69" s="14" t="s">
        <v>81</v>
      </c>
      <c r="C69" s="43">
        <v>64</v>
      </c>
      <c r="D69" s="31"/>
      <c r="E69" s="32"/>
      <c r="F69" s="31">
        <v>2198</v>
      </c>
      <c r="G69" s="32"/>
      <c r="H69" s="31"/>
      <c r="I69" s="32"/>
      <c r="J69" s="31"/>
      <c r="K69" s="32"/>
      <c r="L69" s="31"/>
      <c r="M69" s="32"/>
      <c r="N69" s="31"/>
      <c r="O69" s="32">
        <v>2198</v>
      </c>
      <c r="P69" s="31"/>
      <c r="Q69" s="32"/>
      <c r="R69" s="31"/>
      <c r="S69" s="32"/>
      <c r="T69" s="31"/>
      <c r="U69" s="32"/>
      <c r="V69" s="31"/>
      <c r="W69" s="32"/>
      <c r="X69" s="31"/>
      <c r="Y69" s="32"/>
      <c r="Z69" s="31"/>
      <c r="AA69" s="32"/>
      <c r="AB69" s="31"/>
      <c r="AC69" s="33"/>
      <c r="AD69" s="34">
        <f t="shared" si="0"/>
        <v>0</v>
      </c>
    </row>
    <row r="70" spans="1:31" ht="13.5" customHeight="1" x14ac:dyDescent="0.3">
      <c r="A70" s="44">
        <v>43100</v>
      </c>
      <c r="B70" s="14" t="s">
        <v>82</v>
      </c>
      <c r="C70" s="43">
        <v>65</v>
      </c>
      <c r="D70" s="45"/>
      <c r="E70" s="46"/>
      <c r="F70" s="45"/>
      <c r="G70" s="46">
        <v>3000</v>
      </c>
      <c r="H70" s="31"/>
      <c r="I70" s="32"/>
      <c r="J70" s="31"/>
      <c r="K70" s="32"/>
      <c r="L70" s="31"/>
      <c r="M70" s="32"/>
      <c r="N70" s="31"/>
      <c r="O70" s="32"/>
      <c r="P70" s="31"/>
      <c r="Q70" s="32"/>
      <c r="R70" s="31"/>
      <c r="S70" s="32"/>
      <c r="T70" s="31"/>
      <c r="U70" s="32"/>
      <c r="V70" s="31">
        <v>3000</v>
      </c>
      <c r="W70" s="32"/>
      <c r="X70" s="31"/>
      <c r="Y70" s="32"/>
      <c r="Z70" s="31"/>
      <c r="AA70" s="32"/>
      <c r="AB70" s="31"/>
      <c r="AC70" s="33"/>
      <c r="AD70" s="34">
        <f t="shared" si="0"/>
        <v>0</v>
      </c>
    </row>
    <row r="71" spans="1:31" ht="13.5" customHeight="1" x14ac:dyDescent="0.3">
      <c r="A71" s="24">
        <v>43100</v>
      </c>
      <c r="B71" s="16" t="s">
        <v>83</v>
      </c>
      <c r="C71" s="43">
        <v>66</v>
      </c>
      <c r="D71" s="45"/>
      <c r="E71" s="46"/>
      <c r="F71" s="45"/>
      <c r="G71" s="46">
        <v>3600</v>
      </c>
      <c r="H71" s="31"/>
      <c r="I71" s="32"/>
      <c r="J71" s="31"/>
      <c r="K71" s="32"/>
      <c r="L71" s="31"/>
      <c r="M71" s="32"/>
      <c r="N71" s="31"/>
      <c r="O71" s="32"/>
      <c r="P71" s="31"/>
      <c r="Q71" s="32"/>
      <c r="R71" s="31"/>
      <c r="S71" s="32"/>
      <c r="T71" s="31">
        <v>3600</v>
      </c>
      <c r="U71" s="32"/>
      <c r="V71" s="31"/>
      <c r="W71" s="32"/>
      <c r="X71" s="31"/>
      <c r="Y71" s="32"/>
      <c r="Z71" s="31"/>
      <c r="AA71" s="32"/>
      <c r="AB71" s="31"/>
      <c r="AC71" s="33"/>
      <c r="AD71" s="34">
        <f t="shared" ref="AD71:AD74" si="1">D71+F71+H71+J71+L71+N71+P71+R71+T71+V71+X71+Z71+AB71-E71-G71-I71-K71-M71-O71-Q71-S71-U71-W71-Y71-AA71-AC71</f>
        <v>0</v>
      </c>
    </row>
    <row r="72" spans="1:31" ht="13.5" customHeight="1" x14ac:dyDescent="0.25">
      <c r="A72" s="24"/>
      <c r="B72" s="16"/>
      <c r="C72" s="43">
        <v>67</v>
      </c>
      <c r="D72" s="45"/>
      <c r="E72" s="46"/>
      <c r="F72" s="45"/>
      <c r="G72" s="46"/>
      <c r="H72" s="31"/>
      <c r="I72" s="32"/>
      <c r="J72" s="31"/>
      <c r="K72" s="32"/>
      <c r="L72" s="31"/>
      <c r="M72" s="32"/>
      <c r="N72" s="31"/>
      <c r="O72" s="32"/>
      <c r="P72" s="31"/>
      <c r="Q72" s="32"/>
      <c r="R72" s="31"/>
      <c r="S72" s="32"/>
      <c r="T72" s="31"/>
      <c r="U72" s="32"/>
      <c r="V72" s="31"/>
      <c r="W72" s="32"/>
      <c r="X72" s="31"/>
      <c r="Y72" s="32"/>
      <c r="Z72" s="31"/>
      <c r="AA72" s="32"/>
      <c r="AB72" s="31"/>
      <c r="AC72" s="33"/>
      <c r="AD72" s="34">
        <f t="shared" si="1"/>
        <v>0</v>
      </c>
    </row>
    <row r="73" spans="1:31" ht="13.5" customHeight="1" x14ac:dyDescent="0.25">
      <c r="A73" s="24"/>
      <c r="B73" s="16"/>
      <c r="C73" s="43">
        <v>68</v>
      </c>
      <c r="D73" s="45"/>
      <c r="E73" s="46"/>
      <c r="F73" s="45"/>
      <c r="G73" s="46"/>
      <c r="H73" s="31"/>
      <c r="I73" s="32"/>
      <c r="J73" s="31"/>
      <c r="K73" s="32"/>
      <c r="L73" s="31"/>
      <c r="M73" s="32"/>
      <c r="N73" s="31"/>
      <c r="O73" s="32"/>
      <c r="P73" s="31"/>
      <c r="Q73" s="32"/>
      <c r="R73" s="31"/>
      <c r="S73" s="32"/>
      <c r="T73" s="31"/>
      <c r="U73" s="32"/>
      <c r="V73" s="31"/>
      <c r="W73" s="32"/>
      <c r="X73" s="31"/>
      <c r="Y73" s="32"/>
      <c r="Z73" s="31"/>
      <c r="AA73" s="32"/>
      <c r="AB73" s="31"/>
      <c r="AC73" s="33"/>
      <c r="AD73" s="34">
        <f t="shared" si="1"/>
        <v>0</v>
      </c>
    </row>
    <row r="74" spans="1:31" ht="13.5" customHeight="1" x14ac:dyDescent="0.25">
      <c r="A74" s="24"/>
      <c r="B74" s="16"/>
      <c r="C74" s="43"/>
      <c r="D74" s="45"/>
      <c r="E74" s="46"/>
      <c r="F74" s="45"/>
      <c r="G74" s="46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31"/>
      <c r="Y74" s="32"/>
      <c r="Z74" s="31"/>
      <c r="AA74" s="32"/>
      <c r="AB74" s="31"/>
      <c r="AC74" s="33"/>
      <c r="AD74" s="34">
        <f t="shared" si="1"/>
        <v>0</v>
      </c>
    </row>
    <row r="75" spans="1:31" ht="13.5" customHeight="1" x14ac:dyDescent="0.3">
      <c r="A75" s="44"/>
      <c r="B75" s="14"/>
      <c r="C75" s="43"/>
      <c r="D75" s="45"/>
      <c r="E75" s="46"/>
      <c r="F75" s="45"/>
      <c r="G75" s="46"/>
      <c r="H75" s="31"/>
      <c r="I75" s="32"/>
      <c r="J75" s="31"/>
      <c r="K75" s="32"/>
      <c r="L75" s="31"/>
      <c r="M75" s="32"/>
      <c r="N75" s="31"/>
      <c r="O75" s="32"/>
      <c r="P75" s="31"/>
      <c r="Q75" s="32"/>
      <c r="R75" s="31"/>
      <c r="S75" s="32"/>
      <c r="T75" s="31"/>
      <c r="U75" s="32"/>
      <c r="V75" s="31"/>
      <c r="W75" s="32"/>
      <c r="X75" s="31"/>
      <c r="Y75" s="32"/>
      <c r="Z75" s="31"/>
      <c r="AA75" s="32"/>
      <c r="AB75" s="31"/>
      <c r="AC75" s="33"/>
      <c r="AD75" s="34"/>
    </row>
    <row r="76" spans="1:31" ht="13.5" customHeight="1" thickBot="1" x14ac:dyDescent="0.35">
      <c r="A76" s="44"/>
      <c r="B76" s="15"/>
      <c r="C76" s="8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39"/>
      <c r="O76" s="38"/>
      <c r="P76" s="39"/>
      <c r="Q76" s="38"/>
      <c r="R76" s="39"/>
      <c r="S76" s="38"/>
      <c r="T76" s="39"/>
      <c r="U76" s="38"/>
      <c r="V76" s="39"/>
      <c r="W76" s="38"/>
      <c r="X76" s="39"/>
      <c r="Y76" s="38"/>
      <c r="Z76" s="39"/>
      <c r="AA76" s="38"/>
      <c r="AB76" s="39"/>
      <c r="AC76" s="36"/>
      <c r="AD76" s="40"/>
    </row>
    <row r="77" spans="1:31" x14ac:dyDescent="0.3">
      <c r="A77" s="70"/>
      <c r="B77" s="16" t="s">
        <v>23</v>
      </c>
      <c r="C77" s="10"/>
      <c r="D77" s="89">
        <f t="shared" ref="D77:AC77" si="2">SUM(D7:D76)</f>
        <v>9698</v>
      </c>
      <c r="E77" s="90">
        <f t="shared" si="2"/>
        <v>10298</v>
      </c>
      <c r="F77" s="89">
        <f t="shared" si="2"/>
        <v>34100.380000000005</v>
      </c>
      <c r="G77" s="90">
        <f t="shared" si="2"/>
        <v>49922.97</v>
      </c>
      <c r="H77" s="91">
        <f t="shared" si="2"/>
        <v>400</v>
      </c>
      <c r="I77" s="89">
        <f t="shared" si="2"/>
        <v>17200</v>
      </c>
      <c r="J77" s="89">
        <f t="shared" si="2"/>
        <v>0</v>
      </c>
      <c r="K77" s="92">
        <f t="shared" si="2"/>
        <v>9298</v>
      </c>
      <c r="L77" s="89">
        <f t="shared" si="2"/>
        <v>0</v>
      </c>
      <c r="M77" s="93">
        <f t="shared" si="2"/>
        <v>4720.38</v>
      </c>
      <c r="N77" s="91">
        <f t="shared" si="2"/>
        <v>0</v>
      </c>
      <c r="O77" s="92">
        <f t="shared" si="2"/>
        <v>2198</v>
      </c>
      <c r="P77" s="89">
        <f t="shared" si="2"/>
        <v>0</v>
      </c>
      <c r="Q77" s="93">
        <f t="shared" si="2"/>
        <v>47</v>
      </c>
      <c r="R77" s="91">
        <f t="shared" si="2"/>
        <v>16800</v>
      </c>
      <c r="S77" s="92">
        <f t="shared" si="2"/>
        <v>0</v>
      </c>
      <c r="T77" s="89">
        <f t="shared" si="2"/>
        <v>10895.97</v>
      </c>
      <c r="U77" s="93">
        <f t="shared" si="2"/>
        <v>0</v>
      </c>
      <c r="V77" s="89">
        <f t="shared" si="2"/>
        <v>4128</v>
      </c>
      <c r="W77" s="93">
        <f t="shared" si="2"/>
        <v>0</v>
      </c>
      <c r="X77" s="91">
        <f t="shared" si="2"/>
        <v>3212</v>
      </c>
      <c r="Y77" s="92">
        <f t="shared" si="2"/>
        <v>0</v>
      </c>
      <c r="Z77" s="89">
        <f t="shared" si="2"/>
        <v>14550</v>
      </c>
      <c r="AA77" s="93">
        <f t="shared" si="2"/>
        <v>3850</v>
      </c>
      <c r="AB77" s="91">
        <f t="shared" si="2"/>
        <v>3750</v>
      </c>
      <c r="AC77" s="89">
        <f t="shared" si="2"/>
        <v>0</v>
      </c>
      <c r="AD77" s="89">
        <f>SUM(AD6:AD76)</f>
        <v>0</v>
      </c>
    </row>
    <row r="78" spans="1:31" x14ac:dyDescent="0.3">
      <c r="A78" s="25"/>
      <c r="B78" s="14" t="s">
        <v>40</v>
      </c>
      <c r="C78" s="11"/>
      <c r="D78" s="71"/>
      <c r="E78" s="72"/>
      <c r="F78" s="71">
        <f>F6</f>
        <v>98105.07</v>
      </c>
      <c r="G78" s="72">
        <f>G6</f>
        <v>0</v>
      </c>
      <c r="H78" s="35"/>
      <c r="I78" s="33"/>
      <c r="J78" s="35"/>
      <c r="K78" s="32"/>
      <c r="L78" s="31"/>
      <c r="M78" s="33"/>
      <c r="N78" s="35"/>
      <c r="O78" s="32"/>
      <c r="P78" s="31"/>
      <c r="Q78" s="33"/>
      <c r="R78" s="35"/>
      <c r="S78" s="32"/>
      <c r="T78" s="31"/>
      <c r="U78" s="33"/>
      <c r="V78" s="31"/>
      <c r="W78" s="33"/>
      <c r="X78" s="35"/>
      <c r="Y78" s="32"/>
      <c r="Z78" s="31"/>
      <c r="AA78" s="33"/>
      <c r="AB78" s="35"/>
      <c r="AC78" s="33"/>
      <c r="AD78" s="34">
        <f>D78+F78+H78+J78+L78+AB78+-E78-G78-I78-K78-M78-AC78</f>
        <v>98105.07</v>
      </c>
    </row>
    <row r="79" spans="1:31" ht="15" thickBot="1" x14ac:dyDescent="0.35">
      <c r="A79" s="25"/>
      <c r="B79" s="14" t="s">
        <v>41</v>
      </c>
      <c r="C79" s="12"/>
      <c r="D79" s="51">
        <v>600</v>
      </c>
      <c r="E79" s="36"/>
      <c r="F79" s="51"/>
      <c r="G79" s="36">
        <f>F77+F78-G77</f>
        <v>82282.48000000001</v>
      </c>
      <c r="H79" s="37"/>
      <c r="I79" s="36"/>
      <c r="J79" s="37"/>
      <c r="K79" s="38"/>
      <c r="L79" s="39"/>
      <c r="M79" s="36"/>
      <c r="N79" s="37"/>
      <c r="O79" s="38"/>
      <c r="P79" s="39"/>
      <c r="Q79" s="36"/>
      <c r="R79" s="37"/>
      <c r="S79" s="38"/>
      <c r="T79" s="39"/>
      <c r="U79" s="36"/>
      <c r="V79" s="39"/>
      <c r="W79" s="36"/>
      <c r="X79" s="37"/>
      <c r="Y79" s="38"/>
      <c r="Z79" s="39"/>
      <c r="AA79" s="36"/>
      <c r="AB79" s="37"/>
      <c r="AC79" s="36"/>
      <c r="AD79" s="40">
        <f>D79+F79+H79+J79+L79+AB79+-E79-G79-I79-K79-M79-AC79</f>
        <v>-81682.48000000001</v>
      </c>
    </row>
    <row r="80" spans="1:31" ht="15" thickBot="1" x14ac:dyDescent="0.35">
      <c r="A80" s="26"/>
      <c r="B80" s="15" t="s">
        <v>23</v>
      </c>
      <c r="C80" s="13"/>
      <c r="D80" s="47">
        <f>SUM(D77:D79)</f>
        <v>10298</v>
      </c>
      <c r="E80" s="48">
        <f>SUM(E77:E79)</f>
        <v>10298</v>
      </c>
      <c r="F80" s="49">
        <f>SUM(F77:F79)</f>
        <v>132205.45000000001</v>
      </c>
      <c r="G80" s="50">
        <f>SUM(G77:G79)</f>
        <v>132205.45000000001</v>
      </c>
      <c r="H80" s="94">
        <f>I77-H77</f>
        <v>16800</v>
      </c>
      <c r="I80" s="95"/>
      <c r="J80" s="94">
        <f>K77-J77</f>
        <v>9298</v>
      </c>
      <c r="K80" s="95"/>
      <c r="L80" s="94">
        <f>M77-L77</f>
        <v>4720.38</v>
      </c>
      <c r="M80" s="95"/>
      <c r="N80" s="94">
        <f>O77-N77</f>
        <v>2198</v>
      </c>
      <c r="O80" s="95"/>
      <c r="P80" s="94">
        <f>Q77-P77</f>
        <v>47</v>
      </c>
      <c r="Q80" s="95"/>
      <c r="R80" s="94">
        <f>SUM(R77-S77)</f>
        <v>16800</v>
      </c>
      <c r="S80" s="95"/>
      <c r="T80" s="94">
        <f>SUM(T77-U77)</f>
        <v>10895.97</v>
      </c>
      <c r="U80" s="95"/>
      <c r="V80" s="94">
        <f>SUM(V77-W77)</f>
        <v>4128</v>
      </c>
      <c r="W80" s="95"/>
      <c r="X80" s="94">
        <f>SUM(X77-Y77)</f>
        <v>3212</v>
      </c>
      <c r="Y80" s="95"/>
      <c r="Z80" s="94">
        <f>SUM(Z77-AA77)</f>
        <v>10700</v>
      </c>
      <c r="AA80" s="95"/>
      <c r="AB80" s="94">
        <f>SUM(AB77-AC77)</f>
        <v>3750</v>
      </c>
      <c r="AC80" s="95"/>
      <c r="AD80" s="41">
        <f>D80+F80+H80+J80+L80+AB80+-E80-G80-I80-K80-M80-AC80</f>
        <v>34568.380000000005</v>
      </c>
      <c r="AE80" s="4"/>
    </row>
    <row r="86" spans="7:7" x14ac:dyDescent="0.3">
      <c r="G86" s="55"/>
    </row>
  </sheetData>
  <mergeCells count="34">
    <mergeCell ref="N1:AC1"/>
    <mergeCell ref="N2:U2"/>
    <mergeCell ref="V2:AC2"/>
    <mergeCell ref="D3:G3"/>
    <mergeCell ref="A2:G2"/>
    <mergeCell ref="A1:M1"/>
    <mergeCell ref="H2:M2"/>
    <mergeCell ref="R3:AC3"/>
    <mergeCell ref="H3:M3"/>
    <mergeCell ref="N3:Q3"/>
    <mergeCell ref="Z4:AA4"/>
    <mergeCell ref="Z80:AA80"/>
    <mergeCell ref="AB4:AC4"/>
    <mergeCell ref="H80:I80"/>
    <mergeCell ref="AB80:AC80"/>
    <mergeCell ref="T4:U4"/>
    <mergeCell ref="T80:U80"/>
    <mergeCell ref="V4:W4"/>
    <mergeCell ref="V80:W80"/>
    <mergeCell ref="X4:Y4"/>
    <mergeCell ref="X80:Y80"/>
    <mergeCell ref="N80:O80"/>
    <mergeCell ref="P4:Q4"/>
    <mergeCell ref="J80:K80"/>
    <mergeCell ref="L80:M80"/>
    <mergeCell ref="N4:O4"/>
    <mergeCell ref="P80:Q80"/>
    <mergeCell ref="R4:S4"/>
    <mergeCell ref="R80:S80"/>
    <mergeCell ref="D4:E4"/>
    <mergeCell ref="F4:G4"/>
    <mergeCell ref="H4:I4"/>
    <mergeCell ref="J4:K4"/>
    <mergeCell ref="L4:M4"/>
  </mergeCells>
  <pageMargins left="0.23622047244094491" right="0.19685039370078741" top="0.19685039370078741" bottom="0.19685039370078741" header="0" footer="0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25" workbookViewId="0">
      <selection activeCell="B36" sqref="B36"/>
    </sheetView>
  </sheetViews>
  <sheetFormatPr baseColWidth="10" defaultRowHeight="14.4" x14ac:dyDescent="0.3"/>
  <cols>
    <col min="1" max="1" width="28.5546875" customWidth="1"/>
    <col min="2" max="2" width="20.33203125" customWidth="1"/>
    <col min="3" max="3" width="14.88671875" customWidth="1"/>
    <col min="4" max="4" width="15.44140625" customWidth="1"/>
  </cols>
  <sheetData>
    <row r="1" spans="1:4" ht="31.2" x14ac:dyDescent="0.6">
      <c r="A1" s="65" t="s">
        <v>24</v>
      </c>
      <c r="B1" s="66">
        <f>Regnskap!H2</f>
        <v>2017</v>
      </c>
    </row>
    <row r="2" spans="1:4" ht="15" x14ac:dyDescent="0.25">
      <c r="A2" s="116" t="s">
        <v>25</v>
      </c>
      <c r="B2" s="116"/>
    </row>
    <row r="3" spans="1:4" ht="23.25" x14ac:dyDescent="0.35">
      <c r="A3" s="117" t="s">
        <v>26</v>
      </c>
      <c r="B3" s="117"/>
      <c r="C3" s="117"/>
      <c r="D3" s="117"/>
    </row>
    <row r="4" spans="1:4" ht="13.5" customHeight="1" x14ac:dyDescent="0.25"/>
    <row r="5" spans="1:4" ht="21" x14ac:dyDescent="0.4">
      <c r="A5" s="5" t="s">
        <v>27</v>
      </c>
    </row>
    <row r="6" spans="1:4" ht="15.6" x14ac:dyDescent="0.3">
      <c r="A6" s="54" t="str">
        <f>Regnskap!H4</f>
        <v>Kontingent</v>
      </c>
      <c r="B6" s="55">
        <f>Regnskap!H80</f>
        <v>16800</v>
      </c>
    </row>
    <row r="7" spans="1:4" ht="15.6" x14ac:dyDescent="0.3">
      <c r="A7" s="54" t="str">
        <f>Regnskap!J4</f>
        <v>Loddsalg</v>
      </c>
      <c r="B7" s="55">
        <f>Regnskap!J80</f>
        <v>9298</v>
      </c>
    </row>
    <row r="8" spans="1:4" ht="15.6" x14ac:dyDescent="0.3">
      <c r="A8" s="54" t="str">
        <f>Regnskap!L4</f>
        <v>Gaver</v>
      </c>
      <c r="B8" s="55">
        <f>Regnskap!L80</f>
        <v>4720.38</v>
      </c>
    </row>
    <row r="9" spans="1:4" ht="15.6" x14ac:dyDescent="0.3">
      <c r="A9" s="54" t="str">
        <f>Regnskap!N4</f>
        <v>Tilskudd</v>
      </c>
      <c r="B9" s="55">
        <f>Regnskap!N80</f>
        <v>2198</v>
      </c>
    </row>
    <row r="10" spans="1:4" ht="15.6" x14ac:dyDescent="0.3">
      <c r="A10" s="56" t="str">
        <f>Regnskap!P4</f>
        <v>Renter</v>
      </c>
      <c r="B10" s="57">
        <f>Regnskap!P80</f>
        <v>47</v>
      </c>
    </row>
    <row r="11" spans="1:4" ht="16.2" thickBot="1" x14ac:dyDescent="0.35">
      <c r="A11" s="59" t="s">
        <v>28</v>
      </c>
      <c r="B11" s="60">
        <f>SUM(B6:B10)</f>
        <v>33063.380000000005</v>
      </c>
    </row>
    <row r="12" spans="1:4" ht="10.5" customHeight="1" thickTop="1" x14ac:dyDescent="0.3"/>
    <row r="13" spans="1:4" ht="21" x14ac:dyDescent="0.4">
      <c r="A13" s="5" t="s">
        <v>29</v>
      </c>
    </row>
    <row r="14" spans="1:4" ht="15.6" x14ac:dyDescent="0.3">
      <c r="A14" s="54" t="str">
        <f>Regnskap!R4</f>
        <v>Kontingent</v>
      </c>
      <c r="B14" s="55">
        <f>Regnskap!R80</f>
        <v>16800</v>
      </c>
    </row>
    <row r="15" spans="1:4" ht="15.6" x14ac:dyDescent="0.3">
      <c r="A15" s="54" t="str">
        <f>Regnskap!T4</f>
        <v>Møteutgifter</v>
      </c>
      <c r="B15" s="55">
        <f>Regnskap!T80</f>
        <v>10895.97</v>
      </c>
    </row>
    <row r="16" spans="1:4" ht="15.6" x14ac:dyDescent="0.3">
      <c r="A16" s="54" t="str">
        <f>Regnskap!V4</f>
        <v>Sekretær/kontor</v>
      </c>
      <c r="B16" s="55">
        <f>Regnskap!V80</f>
        <v>4128</v>
      </c>
    </row>
    <row r="17" spans="1:4" ht="15.6" x14ac:dyDescent="0.3">
      <c r="A17" s="54" t="str">
        <f>Regnskap!X4</f>
        <v>Blomster</v>
      </c>
      <c r="B17" s="55">
        <f>Regnskap!X80</f>
        <v>3212</v>
      </c>
    </row>
    <row r="18" spans="1:4" ht="15.6" x14ac:dyDescent="0.3">
      <c r="A18" s="54" t="str">
        <f>Regnskap!Z4</f>
        <v>Arrangement</v>
      </c>
      <c r="B18" s="55">
        <f>Regnskap!Z80</f>
        <v>10700</v>
      </c>
    </row>
    <row r="19" spans="1:4" ht="15.6" x14ac:dyDescent="0.3">
      <c r="A19" s="56" t="str">
        <f>Regnskap!AB4</f>
        <v>Diverse</v>
      </c>
      <c r="B19" s="57">
        <f>Regnskap!AB80</f>
        <v>3750</v>
      </c>
    </row>
    <row r="20" spans="1:4" ht="16.2" thickBot="1" x14ac:dyDescent="0.35">
      <c r="A20" s="61" t="s">
        <v>31</v>
      </c>
      <c r="B20" s="62">
        <f>SUM(B14:B19)</f>
        <v>49485.97</v>
      </c>
    </row>
    <row r="21" spans="1:4" ht="10.5" customHeight="1" thickTop="1" x14ac:dyDescent="0.3">
      <c r="A21" s="54"/>
    </row>
    <row r="22" spans="1:4" x14ac:dyDescent="0.3">
      <c r="A22" t="str">
        <f>A11</f>
        <v>Sum inntekter</v>
      </c>
      <c r="B22" s="55">
        <f>B11</f>
        <v>33063.380000000005</v>
      </c>
    </row>
    <row r="23" spans="1:4" x14ac:dyDescent="0.3">
      <c r="A23" s="58" t="str">
        <f>A20</f>
        <v>Sum utgifter</v>
      </c>
      <c r="B23" s="57">
        <f>B20</f>
        <v>49485.97</v>
      </c>
    </row>
    <row r="24" spans="1:4" ht="18.600000000000001" thickBot="1" x14ac:dyDescent="0.4">
      <c r="A24" s="63" t="s">
        <v>37</v>
      </c>
      <c r="B24" s="64">
        <f>B22-B23</f>
        <v>-16422.589999999997</v>
      </c>
    </row>
    <row r="25" spans="1:4" ht="15.6" thickTop="1" thickBot="1" x14ac:dyDescent="0.35">
      <c r="B25" s="55"/>
    </row>
    <row r="26" spans="1:4" ht="21.6" thickBot="1" x14ac:dyDescent="0.45">
      <c r="A26" s="76" t="s">
        <v>32</v>
      </c>
      <c r="B26" s="77" t="s">
        <v>33</v>
      </c>
      <c r="C26" s="78" t="s">
        <v>15</v>
      </c>
      <c r="D26" s="79" t="s">
        <v>36</v>
      </c>
    </row>
    <row r="27" spans="1:4" x14ac:dyDescent="0.3">
      <c r="A27" s="85">
        <v>42736</v>
      </c>
      <c r="B27" s="75">
        <f>Regnskap!E79</f>
        <v>0</v>
      </c>
      <c r="C27" s="82">
        <v>98105.07</v>
      </c>
      <c r="D27" s="52">
        <f>SUM(B27:C27)</f>
        <v>98105.07</v>
      </c>
    </row>
    <row r="28" spans="1:4" ht="15" thickBot="1" x14ac:dyDescent="0.35">
      <c r="A28" s="73" t="s">
        <v>39</v>
      </c>
      <c r="B28" s="74">
        <v>-600</v>
      </c>
      <c r="C28" s="83">
        <f>Regnskap!G79-Regnskap!F78</f>
        <v>-15822.589999999997</v>
      </c>
      <c r="D28" s="80">
        <f t="shared" ref="D28:D29" si="0">SUM(B28:C28)</f>
        <v>-16422.589999999997</v>
      </c>
    </row>
    <row r="29" spans="1:4" ht="18.600000000000001" thickBot="1" x14ac:dyDescent="0.4">
      <c r="A29" s="86">
        <v>43100</v>
      </c>
      <c r="B29" s="84">
        <f>SUM(B27:B28)</f>
        <v>-600</v>
      </c>
      <c r="C29" s="84">
        <f>SUM(C27:C28)</f>
        <v>82282.48000000001</v>
      </c>
      <c r="D29" s="81">
        <f t="shared" si="0"/>
        <v>81682.48000000001</v>
      </c>
    </row>
    <row r="30" spans="1:4" ht="15" thickTop="1" x14ac:dyDescent="0.3">
      <c r="C30" s="4"/>
    </row>
    <row r="31" spans="1:4" x14ac:dyDescent="0.3">
      <c r="A31" t="s">
        <v>38</v>
      </c>
    </row>
    <row r="35" spans="1:2" x14ac:dyDescent="0.3">
      <c r="A35" t="s">
        <v>34</v>
      </c>
      <c r="B35" t="s">
        <v>84</v>
      </c>
    </row>
    <row r="36" spans="1:2" x14ac:dyDescent="0.3">
      <c r="A36" t="s">
        <v>35</v>
      </c>
      <c r="B36" t="s">
        <v>85</v>
      </c>
    </row>
  </sheetData>
  <mergeCells count="2">
    <mergeCell ref="A2:B2"/>
    <mergeCell ref="A3:D3"/>
  </mergeCells>
  <pageMargins left="1.4960629921259843" right="0.70866141732283472" top="0.59055118110236227" bottom="0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Regnskap</vt:lpstr>
      <vt:lpstr>Regnskapsoversikt</vt:lpstr>
      <vt:lpstr>Regnskap!Utskriftsområde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Arvid</dc:creator>
  <cp:lastModifiedBy>Erling Aabakken</cp:lastModifiedBy>
  <cp:lastPrinted>2018-01-23T10:22:01Z</cp:lastPrinted>
  <dcterms:created xsi:type="dcterms:W3CDTF">2011-01-20T10:37:29Z</dcterms:created>
  <dcterms:modified xsi:type="dcterms:W3CDTF">2018-01-24T14:59:54Z</dcterms:modified>
</cp:coreProperties>
</file>